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8303695\Desktop\RMI 调查\RMI模板\我司2025Q1 汇总版\"/>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13"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 i="5" l="1"/>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G61" i="6" s="1"/>
  <c r="AB6" i="5"/>
  <c r="AB7"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7" i="5"/>
  <c r="X7" i="5"/>
  <c r="V8" i="5"/>
  <c r="X8"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3" i="6" s="1"/>
  <c r="B20" i="6"/>
  <c r="G20" i="6"/>
  <c r="B23" i="6"/>
  <c r="G23" i="6"/>
  <c r="G21" i="6"/>
  <c r="B8" i="6"/>
  <c r="G8" i="6"/>
  <c r="H8" i="6"/>
  <c r="B11" i="6"/>
  <c r="G11" i="6"/>
  <c r="H11" i="6"/>
  <c r="G26" i="6"/>
  <c r="H26" i="6"/>
  <c r="F31" i="6"/>
  <c r="H31" i="6"/>
  <c r="F36" i="6"/>
  <c r="H36" i="6"/>
  <c r="F41" i="6"/>
  <c r="H41" i="6"/>
  <c r="F46" i="6"/>
  <c r="H46" i="6"/>
  <c r="B5" i="6"/>
  <c r="G5" i="6"/>
  <c r="H5" i="6"/>
  <c r="F6" i="6"/>
  <c r="H6" i="6"/>
  <c r="F59" i="6"/>
  <c r="G59" i="6"/>
  <c r="H59" i="6"/>
  <c r="B4" i="6"/>
  <c r="G4" i="6"/>
  <c r="H4" i="6"/>
  <c r="B7" i="6"/>
  <c r="G7" i="6"/>
  <c r="H7" i="6"/>
  <c r="B9" i="6"/>
  <c r="G9" i="6"/>
  <c r="H9" i="6"/>
  <c r="B10" i="6"/>
  <c r="G10" i="6"/>
  <c r="H10" i="6"/>
  <c r="B13" i="6"/>
  <c r="G13" i="6" s="1"/>
  <c r="H13" i="6" s="1"/>
  <c r="D13" i="6" s="1"/>
  <c r="B12" i="6"/>
  <c r="G12" i="6"/>
  <c r="H12" i="6"/>
  <c r="I4" i="6"/>
  <c r="C4" i="6" s="1"/>
  <c r="J4" i="6"/>
  <c r="I5" i="6"/>
  <c r="C5" i="6" s="1"/>
  <c r="J5" i="6"/>
  <c r="I6" i="6"/>
  <c r="C6" i="6" s="1"/>
  <c r="J6" i="6"/>
  <c r="I7" i="6"/>
  <c r="C7" i="6" s="1"/>
  <c r="J7" i="6"/>
  <c r="I8" i="6"/>
  <c r="C8" i="6" s="1"/>
  <c r="J8" i="6"/>
  <c r="I9" i="6"/>
  <c r="C9" i="6" s="1"/>
  <c r="J9" i="6"/>
  <c r="I10" i="6"/>
  <c r="C10" i="6" s="1"/>
  <c r="J10" i="6"/>
  <c r="I11" i="6"/>
  <c r="C11" i="6" s="1"/>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A24" i="6" s="1"/>
  <c r="P38" i="4"/>
  <c r="B73" i="4" s="1"/>
  <c r="A51" i="6" s="1"/>
  <c r="P37" i="4"/>
  <c r="P26" i="4"/>
  <c r="S2500" i="5"/>
  <c r="R2500" i="5"/>
  <c r="J2500" i="5"/>
  <c r="I2500" i="5"/>
  <c r="H2500" i="5"/>
  <c r="G2500" i="5"/>
  <c r="F2500" i="5"/>
  <c r="B53" i="6"/>
  <c r="B52" i="6"/>
  <c r="G52" i="6" s="1"/>
  <c r="P27" i="4"/>
  <c r="G53"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s="1"/>
  <c r="B54" i="6"/>
  <c r="G54" i="6" s="1"/>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G1420" i="5"/>
  <c r="J2100" i="5"/>
  <c r="J2492" i="5"/>
  <c r="I1420" i="5"/>
  <c r="H1788" i="5"/>
  <c r="F1420"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R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62" i="4" s="1"/>
  <c r="A43" i="6" s="1"/>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37"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5" i="5"/>
  <c r="S6" i="5"/>
  <c r="S7" i="5"/>
  <c r="C13" i="6" l="1"/>
  <c r="G60" i="6"/>
  <c r="X5" i="5"/>
  <c r="B75" i="4"/>
  <c r="A53" i="6" s="1"/>
  <c r="B63" i="4"/>
  <c r="A44" i="6" s="1"/>
  <c r="G61" i="4"/>
  <c r="G68" i="4"/>
  <c r="B47" i="4"/>
  <c r="A31" i="6" s="1"/>
  <c r="A26" i="6"/>
  <c r="B56" i="4"/>
  <c r="A38" i="6" s="1"/>
  <c r="B71" i="4"/>
  <c r="A49" i="6" s="1"/>
  <c r="B53" i="4"/>
  <c r="A36" i="6" s="1"/>
  <c r="B77" i="4"/>
  <c r="A54" i="6" s="1"/>
  <c r="B69" i="4"/>
  <c r="A48" i="6" s="1"/>
  <c r="D61" i="4"/>
  <c r="G31" i="4"/>
  <c r="F24" i="6"/>
  <c r="G16" i="6"/>
  <c r="H16" i="6" s="1"/>
  <c r="F21" i="6"/>
  <c r="H21" i="6" s="1"/>
  <c r="G43" i="4"/>
  <c r="B52" i="4"/>
  <c r="A35" i="6" s="1"/>
  <c r="X6" i="5"/>
  <c r="G64" i="6" a="1"/>
  <c r="G64" i="6" s="1"/>
  <c r="H64" i="6" s="1"/>
  <c r="B59" i="4"/>
  <c r="A41" i="6" s="1"/>
  <c r="B51" i="4"/>
  <c r="A34" i="6" s="1"/>
  <c r="B57" i="4"/>
  <c r="A39" i="6" s="1"/>
  <c r="F60" i="6"/>
  <c r="F43" i="6"/>
  <c r="H43" i="6" s="1"/>
  <c r="H23" i="6"/>
  <c r="F28" i="6"/>
  <c r="H28" i="6" s="1"/>
  <c r="F48" i="6"/>
  <c r="F52" i="6" s="1"/>
  <c r="H52" i="6" s="1"/>
  <c r="F33" i="6"/>
  <c r="H33" i="6" s="1"/>
  <c r="F38" i="6"/>
  <c r="H38" i="6" s="1"/>
  <c r="B46" i="4"/>
  <c r="A30" i="6" s="1"/>
  <c r="F20" i="6"/>
  <c r="H20" i="6" s="1"/>
  <c r="G15" i="6"/>
  <c r="H15" i="6" s="1"/>
  <c r="B64" i="4"/>
  <c r="A45" i="6" s="1"/>
  <c r="A25" i="6"/>
  <c r="D68" i="4"/>
  <c r="B74" i="4"/>
  <c r="A52" i="6" s="1"/>
  <c r="G49" i="4"/>
  <c r="G55" i="4"/>
  <c r="B44" i="4"/>
  <c r="A28" i="6" s="1"/>
  <c r="A23" i="6"/>
  <c r="B50" i="4"/>
  <c r="A33" i="6" s="1"/>
  <c r="D37" i="4"/>
  <c r="D43" i="4"/>
  <c r="D49" i="4"/>
  <c r="D31" i="4"/>
  <c r="T7" i="5"/>
  <c r="T5" i="5"/>
  <c r="T6" i="5"/>
  <c r="D21" i="6" l="1"/>
  <c r="C21" i="6"/>
  <c r="C16" i="6"/>
  <c r="K61" i="6"/>
  <c r="D16" i="6"/>
  <c r="F34" i="6"/>
  <c r="H34" i="6" s="1"/>
  <c r="F61" i="6"/>
  <c r="H61" i="6" s="1"/>
  <c r="F39" i="6"/>
  <c r="H39" i="6" s="1"/>
  <c r="F44" i="6"/>
  <c r="H44" i="6" s="1"/>
  <c r="H24" i="6"/>
  <c r="C38" i="6"/>
  <c r="D38" i="6"/>
  <c r="D33" i="6"/>
  <c r="C33" i="6"/>
  <c r="H48" i="6"/>
  <c r="F57" i="6"/>
  <c r="H57" i="6" s="1"/>
  <c r="F53" i="6"/>
  <c r="H53" i="6" s="1"/>
  <c r="F58" i="6"/>
  <c r="H58" i="6" s="1"/>
  <c r="F49" i="6"/>
  <c r="F54" i="6"/>
  <c r="H54" i="6" s="1"/>
  <c r="F55" i="6"/>
  <c r="H55" i="6" s="1"/>
  <c r="C28" i="6"/>
  <c r="D28" i="6"/>
  <c r="D23" i="6"/>
  <c r="C23" i="6"/>
  <c r="K60" i="6"/>
  <c r="C15" i="6"/>
  <c r="D15" i="6"/>
  <c r="D52" i="6"/>
  <c r="C52" i="6"/>
  <c r="C20" i="6"/>
  <c r="D20" i="6"/>
  <c r="D43" i="6"/>
  <c r="C43" i="6"/>
  <c r="B2" i="6"/>
  <c r="H60" i="6"/>
  <c r="D39" i="6" l="1"/>
  <c r="C39" i="6"/>
  <c r="D34" i="6"/>
  <c r="C34" i="6"/>
  <c r="D44" i="6"/>
  <c r="C44" i="6"/>
  <c r="C24" i="6"/>
  <c r="D24" i="6"/>
  <c r="D61" i="6"/>
  <c r="C61" i="6"/>
  <c r="D60" i="6"/>
  <c r="C60" i="6"/>
  <c r="D55" i="6"/>
  <c r="C55" i="6"/>
  <c r="C54" i="6"/>
  <c r="D54" i="6"/>
  <c r="H49" i="6"/>
  <c r="F50" i="6"/>
  <c r="H50" i="6" s="1"/>
  <c r="C58" i="6"/>
  <c r="D58" i="6"/>
  <c r="C53" i="6"/>
  <c r="D53" i="6"/>
  <c r="D57" i="6"/>
  <c r="C57" i="6"/>
  <c r="D48" i="6"/>
  <c r="C48" i="6"/>
  <c r="H65" i="6" l="1"/>
  <c r="D2" i="6" s="1"/>
  <c r="C50" i="6"/>
  <c r="D50" i="6"/>
  <c r="D49" i="6"/>
  <c r="C49"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<sst xmlns="http://schemas.openxmlformats.org/spreadsheetml/2006/main" count="23069" uniqueCount="19226">
  <si>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</si>
  <si>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</si>
  <si>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</si>
  <si>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</si>
  <si>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</si>
  <si>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</si>
  <si>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</si>
  <si>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</si>
  <si>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</si>
  <si>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</si>
  <si>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</si>
  <si>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</si>
  <si>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</si>
  <si>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</si>
  <si>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</si>
  <si>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</si>
  <si>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</si>
  <si>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</si>
  <si>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</si>
  <si>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</si>
  <si>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</si>
  <si>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</si>
  <si>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</si>
  <si>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</si>
  <si>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</si>
  <si>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</si>
  <si>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</si>
  <si>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</si>
  <si>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</si>
  <si>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</si>
  <si>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</si>
  <si>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</si>
  <si>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</si>
  <si>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</si>
  <si>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</si>
  <si>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</si>
  <si>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</si>
  <si>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</si>
  <si>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</si>
  <si>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</si>
  <si>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</si>
  <si>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</si>
  <si>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</si>
  <si>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</si>
  <si>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</si>
  <si>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</si>
  <si>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</si>
  <si>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</si>
  <si>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</si>
  <si>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</si>
  <si>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</si>
  <si>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</si>
  <si>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</si>
  <si>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</si>
  <si>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</si>
  <si>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</si>
  <si>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</si>
  <si>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</si>
  <si>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</si>
  <si>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</si>
  <si>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</si>
  <si>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</si>
  <si>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</si>
  <si>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</si>
  <si>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</si>
  <si>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</si>
  <si>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</si>
  <si>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</si>
  <si>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</si>
  <si>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</si>
  <si>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</si>
  <si>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</si>
  <si>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</si>
  <si>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</si>
  <si>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</si>
  <si>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</si>
  <si>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</si>
  <si>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</si>
  <si>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</si>
  <si>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</si>
  <si>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</si>
  <si>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</si>
  <si>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</si>
  <si>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</si>
  <si>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</si>
  <si>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</si>
  <si>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</si>
  <si>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</si>
  <si>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</si>
  <si>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</si>
  <si>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</si>
  <si>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</si>
  <si>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</si>
  <si>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</si>
  <si>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</si>
  <si>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</si>
  <si>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</si>
  <si>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</si>
  <si>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</si>
  <si>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</si>
  <si>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</si>
  <si>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</si>
  <si>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</si>
  <si>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</si>
  <si>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</si>
  <si>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</si>
  <si>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</si>
  <si>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</si>
  <si>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</si>
  <si>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</si>
  <si>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</si>
  <si>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</si>
  <si>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</si>
  <si>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</si>
  <si>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</si>
  <si>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</si>
  <si>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</si>
  <si>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</si>
  <si>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</si>
  <si>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</si>
  <si>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</si>
  <si>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</si>
  <si>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</si>
  <si>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</si>
  <si>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</si>
  <si>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</si>
  <si>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</si>
  <si>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</si>
  <si>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</si>
  <si>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</si>
  <si>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</si>
  <si>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</si>
  <si>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</si>
  <si>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</si>
  <si>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</si>
  <si>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</si>
  <si>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</si>
  <si>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</si>
  <si>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</si>
  <si>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</si>
  <si>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</si>
  <si>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</si>
  <si>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</si>
  <si>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</si>
  <si>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</si>
  <si>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</si>
  <si>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</si>
  <si>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</si>
  <si>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</si>
  <si>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</si>
  <si>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</si>
  <si>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</si>
  <si>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</si>
  <si>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</si>
  <si>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</si>
  <si>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</si>
  <si>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</si>
  <si>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</si>
  <si>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</si>
  <si>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</si>
  <si>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</si>
  <si>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</si>
  <si>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</si>
  <si>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</si>
  <si>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</si>
  <si>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</si>
  <si>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</si>
  <si>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</si>
  <si>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</si>
  <si>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</si>
  <si>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</si>
  <si>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</si>
  <si>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</si>
  <si>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</si>
  <si>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</si>
  <si>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</si>
  <si>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</si>
  <si>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</si>
  <si>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</si>
  <si>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</si>
  <si>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</si>
  <si>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</si>
  <si>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</si>
  <si>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</si>
  <si>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</si>
  <si>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</si>
  <si>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</si>
  <si>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</si>
  <si>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</si>
  <si>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</si>
  <si>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</si>
  <si>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</si>
  <si>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</si>
  <si>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</si>
  <si>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</si>
  <si>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</si>
  <si>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</si>
  <si>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</si>
  <si>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</si>
  <si>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</si>
  <si>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</si>
  <si>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</si>
  <si>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</si>
  <si>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</si>
  <si>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</si>
  <si>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</si>
  <si>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</si>
  <si>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</si>
  <si>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</si>
  <si>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</si>
  <si>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</si>
  <si>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</si>
  <si>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</si>
  <si>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</si>
  <si>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</si>
  <si>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</si>
  <si>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</si>
  <si>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</si>
  <si>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</si>
  <si>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</si>
  <si>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</si>
  <si>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</si>
  <si>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</si>
  <si>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</si>
  <si>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</si>
  <si>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</si>
  <si>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</si>
  <si>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</si>
  <si>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</si>
  <si>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</si>
  <si>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</si>
  <si>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</si>
  <si>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</si>
  <si>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</si>
  <si>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</si>
  <si>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</si>
  <si>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</si>
  <si>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</si>
  <si>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</si>
  <si>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</si>
  <si>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</si>
  <si>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</si>
  <si>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</si>
  <si>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</si>
  <si>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</si>
  <si>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</si>
  <si>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</si>
  <si>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</si>
  <si>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</si>
  <si>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</si>
  <si>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</si>
  <si>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</si>
  <si>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</si>
  <si>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</si>
  <si>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</si>
  <si>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</si>
  <si>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</si>
  <si>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</si>
  <si>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</si>
  <si>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</si>
  <si>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</si>
  <si>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</si>
  <si>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</si>
  <si>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</si>
  <si>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</si>
  <si>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</si>
  <si>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</si>
  <si>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</si>
  <si>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</si>
  <si>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</si>
  <si>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</si>
  <si>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</si>
  <si>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</si>
  <si>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</si>
  <si>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</si>
  <si>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</si>
  <si>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</si>
  <si>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</si>
  <si>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</si>
  <si>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</si>
  <si>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</si>
  <si>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</si>
  <si>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</si>
  <si>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</si>
  <si>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</si>
  <si>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</si>
  <si>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</si>
  <si>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</si>
  <si>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</si>
  <si>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</si>
  <si>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</si>
  <si>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</si>
  <si>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</si>
  <si>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</si>
  <si>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</si>
  <si>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</si>
  <si>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</si>
  <si>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</si>
  <si>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</si>
  <si>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</si>
  <si>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</si>
  <si>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</si>
  <si>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</si>
  <si>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</si>
  <si>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</si>
  <si>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</si>
  <si>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</si>
  <si>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</si>
  <si>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</si>
  <si>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</si>
  <si>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</si>
  <si>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</si>
  <si>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</si>
  <si>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</si>
  <si>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</si>
  <si>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</si>
  <si>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</si>
  <si>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</si>
  <si>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</si>
  <si>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</si>
  <si>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</si>
  <si>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</si>
  <si>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</si>
  <si>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</si>
  <si>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</si>
  <si>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</si>
  <si>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</si>
  <si>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</si>
  <si>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</si>
  <si>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</si>
  <si>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</si>
  <si>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</si>
  <si>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</si>
  <si>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</si>
  <si>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</si>
  <si>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</si>
  <si>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</si>
  <si>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</si>
  <si>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</si>
  <si>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</si>
  <si>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</si>
  <si>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</si>
  <si>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</si>
  <si>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</si>
  <si>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</si>
  <si>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</si>
  <si>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</si>
  <si>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</si>
  <si>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</si>
  <si>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</si>
  <si>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</si>
  <si>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</si>
  <si>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</si>
  <si>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</si>
  <si>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</si>
  <si>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</si>
  <si>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</si>
  <si>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</si>
  <si>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</si>
  <si>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</si>
  <si>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</si>
  <si>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</si>
  <si>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</si>
  <si>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</si>
  <si>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</si>
  <si>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</si>
  <si>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</si>
  <si>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</si>
  <si>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</si>
  <si>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</si>
  <si>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</si>
  <si>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</si>
  <si>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</si>
  <si>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</si>
  <si>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</si>
  <si>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</si>
  <si>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</si>
  <si>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</si>
  <si>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</si>
  <si>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</si>
  <si>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</si>
  <si>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</si>
  <si>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</si>
  <si>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</si>
  <si>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</si>
  <si>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</si>
  <si>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</si>
  <si>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</si>
  <si>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</si>
  <si>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</si>
  <si>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</si>
  <si>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</si>
  <si>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</si>
  <si>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</si>
  <si>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</si>
  <si>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</si>
  <si>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</si>
  <si>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</si>
  <si>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</si>
  <si>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</si>
  <si>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</si>
  <si>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</si>
  <si>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</si>
  <si>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</si>
  <si>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</si>
  <si>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</si>
  <si>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</si>
  <si>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</si>
  <si>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</si>
  <si>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</si>
  <si>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</si>
  <si>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</si>
  <si>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</si>
  <si>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</si>
  <si>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</si>
  <si>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</si>
  <si>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</si>
  <si>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</si>
  <si>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</si>
  <si>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</si>
  <si>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</si>
  <si>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</si>
  <si>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</si>
  <si>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</si>
  <si>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</si>
  <si>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</si>
  <si>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</si>
  <si>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</si>
  <si>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</si>
  <si>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</si>
  <si>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</si>
  <si>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</si>
  <si>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</si>
  <si>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</si>
  <si>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</si>
  <si>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</si>
  <si>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</si>
  <si>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</si>
  <si>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</si>
  <si>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</si>
  <si>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</si>
  <si>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</si>
  <si>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</si>
  <si>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</si>
  <si>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</si>
  <si>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</si>
  <si>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</si>
  <si>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</si>
  <si>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</si>
  <si>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</si>
  <si>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</si>
  <si>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</si>
  <si>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</si>
  <si>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</si>
  <si>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</si>
  <si>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</si>
  <si>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</si>
  <si>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</si>
  <si>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</si>
  <si>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</si>
  <si>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</si>
  <si>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</si>
  <si>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</si>
  <si>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</si>
  <si>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</si>
  <si>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</si>
  <si>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</si>
  <si>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</si>
  <si>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</si>
  <si>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</si>
  <si>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</si>
  <si>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</si>
  <si>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</si>
  <si>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</si>
  <si>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</si>
  <si>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</si>
  <si>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</si>
  <si>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</si>
  <si>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</si>
  <si>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</si>
  <si>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</si>
  <si>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</si>
  <si>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</si>
  <si>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</si>
  <si>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</si>
  <si>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</si>
  <si>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</si>
  <si>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</si>
  <si>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</si>
  <si>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</si>
  <si>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</si>
  <si>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</si>
  <si>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</si>
  <si>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</si>
  <si>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</si>
  <si>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</si>
  <si>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</si>
  <si>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</si>
  <si>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</si>
  <si>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</si>
  <si>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</si>
  <si>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</si>
  <si>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</si>
  <si>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</si>
  <si>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</si>
  <si>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</si>
  <si>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</si>
  <si>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</si>
  <si>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</si>
  <si>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</si>
  <si>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</si>
  <si>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</si>
  <si>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</si>
  <si>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</si>
  <si>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</si>
  <si>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</si>
  <si>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</si>
  <si>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</si>
  <si>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</si>
  <si>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</si>
  <si>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</si>
  <si>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</si>
  <si>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</si>
  <si>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</si>
  <si>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</si>
  <si>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</si>
  <si>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</si>
  <si>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</si>
  <si>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</si>
  <si>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</si>
  <si>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</si>
  <si>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</si>
  <si>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</si>
  <si>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</si>
  <si>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</si>
  <si>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</si>
  <si>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</si>
  <si>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</si>
  <si>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</si>
  <si>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</si>
  <si>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</si>
  <si>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</si>
  <si>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</si>
  <si>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</si>
  <si>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</si>
  <si>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</si>
  <si>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</si>
  <si>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</si>
  <si>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</si>
  <si>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</si>
  <si>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</si>
  <si>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</si>
  <si>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</si>
  <si>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</si>
  <si>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</si>
  <si>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</si>
  <si>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</si>
  <si>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</si>
  <si>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</si>
  <si>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</si>
  <si>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</si>
  <si>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</si>
  <si>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</si>
  <si>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</si>
  <si>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</si>
  <si>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</si>
  <si>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</si>
  <si>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</si>
  <si>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</si>
  <si>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</si>
  <si>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</si>
  <si>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</si>
  <si>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</si>
  <si>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</si>
  <si>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</si>
  <si>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</si>
  <si>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</si>
  <si>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</si>
  <si>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</si>
  <si>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</si>
  <si>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</si>
  <si>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</si>
  <si>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</si>
  <si>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</si>
  <si>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</si>
  <si>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</si>
  <si>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</si>
  <si>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</si>
  <si>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</si>
  <si>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</si>
  <si>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</si>
  <si>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</si>
  <si>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</si>
  <si>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</si>
  <si>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</si>
  <si>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</si>
  <si>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</si>
  <si>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</si>
  <si>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</si>
  <si>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</si>
  <si>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</si>
  <si>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</si>
  <si>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</si>
  <si>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</si>
  <si>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</si>
  <si>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</si>
  <si>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</si>
  <si>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</si>
  <si>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</si>
  <si>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</si>
  <si>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</si>
  <si>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</si>
  <si>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</si>
  <si>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</si>
  <si>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</si>
  <si>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</si>
  <si>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</si>
  <si>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</si>
  <si>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</si>
  <si>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</si>
  <si>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</si>
  <si>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</si>
  <si>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</si>
  <si>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</si>
  <si>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</si>
  <si>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</si>
  <si>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</si>
  <si>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</si>
  <si>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</si>
  <si>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</si>
  <si>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</si>
  <si>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</si>
  <si>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</si>
  <si>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</si>
  <si>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</si>
  <si>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</si>
  <si>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</si>
  <si>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</si>
  <si>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</si>
  <si>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</si>
  <si>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</si>
  <si>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</si>
  <si>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</si>
  <si>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</si>
  <si>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</si>
  <si>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</si>
  <si>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</si>
  <si>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</si>
  <si>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</si>
  <si>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</si>
  <si>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</si>
  <si>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</si>
  <si>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</si>
  <si>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</si>
  <si>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</si>
  <si>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</si>
  <si>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</si>
  <si>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</si>
  <si>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</si>
  <si>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</si>
  <si>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</si>
  <si>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</si>
  <si>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</si>
  <si>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</si>
  <si>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</si>
  <si>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</si>
  <si>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</si>
  <si>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</si>
  <si>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</si>
  <si>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</si>
  <si>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</si>
  <si>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</si>
  <si>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</si>
  <si>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</si>
  <si>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</si>
  <si>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</si>
  <si>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</si>
  <si>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</si>
  <si>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</si>
  <si>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</si>
  <si>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</si>
  <si>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</si>
  <si>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</si>
  <si>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</si>
  <si>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</si>
  <si>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</si>
  <si>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</si>
  <si>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</si>
  <si>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</si>
  <si>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</si>
  <si>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</si>
  <si>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</si>
  <si>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</si>
  <si>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</si>
  <si>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</si>
  <si>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</si>
  <si>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</si>
  <si>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</si>
  <si>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</si>
  <si>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</si>
  <si>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</si>
  <si>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</si>
  <si>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</si>
  <si>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</si>
  <si>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</si>
  <si>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</si>
  <si>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</si>
  <si>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</si>
  <si>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</si>
  <si>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</si>
  <si>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</si>
  <si>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</si>
  <si>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</si>
  <si>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</si>
  <si>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</si>
  <si>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</si>
  <si>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</si>
  <si>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</si>
  <si>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</si>
  <si>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</si>
  <si>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</si>
  <si>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</si>
  <si>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</si>
  <si>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</si>
  <si>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</si>
  <si>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</si>
  <si>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</si>
  <si>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</si>
  <si>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</si>
  <si>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</si>
  <si>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</si>
  <si>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</si>
  <si>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</si>
  <si>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</si>
  <si>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</si>
  <si>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</si>
  <si>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</si>
  <si>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</si>
  <si>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</si>
  <si>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</si>
  <si>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</si>
  <si>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</si>
  <si>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</si>
  <si>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</si>
  <si>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</si>
  <si>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</si>
  <si>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</si>
  <si>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</si>
  <si>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</si>
  <si>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</si>
  <si>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</si>
  <si>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</si>
  <si>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</si>
  <si>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</si>
  <si>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</si>
  <si>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</si>
  <si>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</si>
  <si>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</si>
  <si>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</si>
  <si>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</si>
  <si>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</si>
  <si>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</si>
  <si>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</si>
  <si>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</si>
  <si>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</si>
  <si>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</si>
  <si>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</si>
  <si>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</si>
  <si>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</si>
  <si>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</si>
  <si>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</si>
  <si>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</si>
  <si>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</si>
  <si>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</si>
  <si>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</si>
  <si>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</si>
  <si>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</si>
  <si>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</si>
  <si>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</si>
  <si>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</si>
  <si>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</si>
  <si>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</si>
  <si>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</si>
  <si>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</si>
  <si>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</si>
  <si>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</si>
  <si>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</si>
  <si>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</si>
  <si>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</si>
  <si>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</si>
  <si>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</si>
  <si>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</si>
  <si>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</si>
  <si>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</si>
  <si>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</si>
  <si>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</si>
  <si>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</si>
  <si>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</si>
  <si>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</si>
  <si>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</si>
  <si>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</si>
  <si>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</si>
  <si>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</si>
  <si>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</si>
  <si>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</si>
  <si>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</si>
  <si>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</si>
  <si>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</si>
  <si>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</si>
  <si>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</si>
  <si>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</si>
  <si>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</si>
  <si>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</si>
  <si>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</si>
  <si>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</si>
  <si>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</si>
  <si>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</si>
  <si>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</si>
  <si>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</si>
  <si>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</si>
  <si>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</si>
  <si>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</si>
  <si>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</si>
  <si>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</si>
  <si>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</si>
  <si>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</si>
  <si>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</si>
  <si>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</si>
  <si>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</si>
  <si>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</si>
  <si>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</si>
  <si>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</si>
  <si>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</si>
  <si>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</si>
  <si>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</si>
  <si>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</si>
  <si>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</si>
  <si>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</si>
  <si>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</si>
  <si>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</si>
  <si>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</si>
  <si>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</si>
  <si>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</si>
  <si>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</si>
  <si>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</si>
  <si>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</si>
  <si>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</si>
  <si>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</si>
  <si>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</si>
  <si>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</si>
  <si>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</si>
  <si>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</si>
  <si>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</si>
  <si>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</si>
  <si>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</si>
  <si>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</si>
  <si>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</si>
  <si>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</si>
  <si>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</si>
  <si>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</si>
  <si>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</si>
  <si>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</si>
  <si>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</si>
  <si>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</si>
  <si>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</si>
  <si>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</si>
  <si>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</si>
  <si>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</si>
  <si>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</si>
  <si>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</si>
  <si>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</si>
  <si>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</si>
  <si>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</si>
  <si>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</si>
  <si>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</si>
  <si>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</si>
  <si>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</si>
  <si>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</si>
  <si>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</si>
  <si>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</si>
  <si>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</si>
  <si>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</si>
  <si>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</si>
  <si>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</si>
  <si>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</si>
  <si>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</si>
  <si>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</si>
  <si>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</si>
  <si>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</si>
  <si>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</si>
  <si>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</si>
  <si>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</si>
  <si>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</si>
  <si>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</si>
  <si>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</si>
  <si>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</si>
  <si>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</si>
  <si>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</si>
  <si>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</si>
  <si>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</si>
  <si>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</si>
  <si>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</si>
  <si>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</si>
  <si>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</si>
  <si>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</si>
  <si>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</si>
  <si>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</si>
  <si>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</si>
  <si>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</si>
  <si>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</si>
  <si>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</si>
  <si>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</si>
  <si>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</si>
  <si>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</si>
  <si>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</si>
  <si>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</si>
  <si>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</si>
  <si>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</si>
  <si>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</si>
  <si>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</si>
  <si>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</si>
  <si>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</si>
  <si>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</si>
  <si>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</si>
  <si>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</si>
  <si>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</si>
  <si>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</si>
  <si>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</si>
  <si>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</si>
  <si>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</si>
  <si>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</si>
  <si>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</si>
  <si>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</si>
  <si>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</si>
  <si>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</si>
  <si>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</si>
  <si>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</si>
  <si>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</si>
  <si>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</si>
  <si>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</si>
  <si>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</si>
  <si>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</si>
  <si>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</si>
  <si>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</si>
  <si>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</si>
  <si>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</si>
  <si>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</si>
  <si>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</si>
  <si>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</si>
  <si>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</si>
  <si>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</si>
  <si>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</si>
  <si>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</si>
  <si>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</si>
  <si>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</si>
  <si>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</si>
  <si>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</si>
  <si>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</si>
  <si>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</si>
  <si>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</si>
  <si>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</si>
  <si>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</si>
  <si>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</si>
  <si>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</si>
  <si>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</si>
  <si>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</si>
  <si>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</si>
  <si>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</si>
  <si>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</si>
  <si>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</si>
  <si>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</si>
  <si>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</si>
  <si>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</si>
  <si>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</si>
  <si>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</si>
  <si>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</si>
  <si>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</si>
  <si>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</si>
  <si>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</si>
  <si>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</si>
  <si>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</si>
  <si>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</si>
  <si>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</si>
  <si>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</si>
  <si>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</si>
  <si>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</si>
  <si>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</si>
  <si>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</si>
  <si>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</si>
  <si>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</si>
  <si>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</si>
  <si>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</si>
  <si>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</si>
  <si>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</si>
  <si>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</si>
  <si>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</si>
  <si>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</si>
  <si>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</si>
  <si>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</si>
  <si>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</si>
  <si>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</si>
  <si>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</si>
  <si>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</si>
  <si>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</si>
  <si>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</si>
  <si>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</si>
  <si>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</si>
  <si>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</si>
  <si>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</si>
  <si>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</si>
  <si>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</si>
  <si>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</si>
  <si>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</si>
  <si>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</si>
  <si>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</si>
  <si>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</si>
  <si>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</si>
  <si>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</si>
  <si>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</si>
  <si>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</si>
  <si>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</si>
  <si>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</si>
  <si>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</si>
  <si>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</si>
  <si>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</si>
  <si>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</si>
  <si>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</si>
  <si>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</si>
  <si>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</si>
  <si>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</si>
  <si>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</si>
  <si>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</si>
  <si>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</si>
  <si>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</si>
  <si>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</si>
  <si>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</si>
  <si>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</si>
  <si>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</si>
  <si>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</si>
  <si>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</si>
  <si>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</si>
  <si>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</si>
  <si>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</si>
  <si>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</si>
  <si>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</si>
  <si>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</si>
  <si>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</si>
  <si>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</si>
  <si>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</si>
  <si>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</si>
  <si>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</si>
  <si>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</si>
  <si>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</si>
  <si>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</si>
  <si>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</si>
  <si>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</si>
  <si>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</si>
  <si>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</si>
  <si>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</si>
  <si>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</si>
  <si>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</si>
  <si>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</si>
  <si>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</si>
  <si>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</si>
  <si>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</si>
  <si>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</si>
  <si>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</si>
  <si>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</si>
  <si>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</si>
  <si>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</si>
  <si>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</si>
  <si>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</si>
  <si>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</si>
  <si>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</si>
  <si>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</si>
  <si>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</si>
  <si>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</si>
  <si>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</si>
  <si>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</si>
  <si>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</si>
  <si>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</si>
  <si>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</si>
  <si>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</si>
  <si>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</si>
  <si>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</si>
  <si>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</si>
  <si>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</si>
  <si>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</si>
  <si>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</si>
  <si>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</si>
  <si>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</si>
  <si>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</si>
  <si>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</si>
  <si>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</si>
  <si>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</si>
  <si>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</si>
  <si>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</si>
  <si>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</si>
  <si>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</si>
  <si>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</si>
  <si>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</si>
  <si>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</si>
  <si>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</si>
  <si>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</si>
  <si>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</si>
  <si>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</si>
  <si>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</si>
  <si>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</si>
  <si>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</si>
  <si>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</si>
  <si>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</si>
  <si>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</si>
  <si>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</si>
  <si>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</si>
  <si>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</si>
  <si>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</si>
  <si>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</si>
  <si>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</si>
  <si>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</si>
  <si>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</si>
  <si>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</si>
  <si>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</si>
  <si>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</si>
  <si>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</si>
  <si>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</si>
  <si>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</si>
  <si>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</si>
  <si>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</si>
  <si>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</si>
  <si>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</si>
  <si>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</si>
  <si>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</si>
  <si>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</si>
  <si>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</si>
  <si>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</si>
  <si>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</si>
  <si>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</si>
  <si>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</si>
  <si>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</si>
  <si>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</si>
  <si>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</si>
  <si>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</si>
  <si>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</si>
  <si>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</si>
  <si>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</si>
  <si>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</si>
  <si>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</si>
  <si>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</si>
  <si>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</si>
  <si>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</si>
  <si>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</si>
  <si>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</si>
  <si>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</si>
  <si>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</si>
  <si>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</si>
  <si>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</si>
  <si>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</si>
  <si>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</si>
  <si>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</si>
  <si>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</si>
  <si>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</si>
  <si>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</si>
  <si>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</si>
  <si>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</si>
  <si>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</si>
  <si>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</si>
  <si>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</si>
  <si>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</si>
  <si>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</si>
  <si>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</si>
  <si>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</si>
  <si>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</si>
  <si>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</si>
  <si>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</si>
  <si>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</si>
  <si>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</si>
  <si>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</si>
  <si>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</si>
  <si>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</si>
  <si>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</si>
  <si>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</si>
  <si>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</si>
  <si>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</si>
  <si>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</si>
  <si>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</si>
  <si>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</si>
  <si>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</si>
  <si>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</si>
  <si>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</si>
  <si>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</si>
  <si>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</si>
  <si>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</si>
  <si>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</si>
  <si>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</si>
  <si>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</si>
  <si>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</si>
  <si>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</si>
  <si>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</si>
  <si>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</si>
  <si>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</si>
  <si>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</si>
  <si>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</si>
  <si>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</si>
  <si>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</si>
  <si>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</si>
  <si>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</si>
  <si>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</si>
  <si>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</si>
  <si>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</si>
  <si>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</si>
  <si>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</si>
  <si>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</si>
  <si>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</si>
  <si>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</si>
  <si>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</si>
  <si>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</si>
  <si>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</si>
  <si>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</si>
  <si>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</si>
  <si>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</si>
  <si>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</si>
  <si>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</si>
  <si>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</si>
  <si>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</si>
  <si>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</si>
  <si>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</si>
  <si>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</si>
  <si>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</si>
  <si>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</si>
  <si>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</si>
  <si>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</si>
  <si>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</si>
  <si>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</si>
  <si>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</si>
  <si>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</si>
  <si>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</si>
  <si>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</si>
  <si>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</si>
  <si>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</si>
  <si>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</si>
  <si>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</si>
  <si>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</si>
  <si>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</si>
  <si>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</si>
  <si>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</si>
  <si>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</si>
  <si>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</si>
  <si>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</si>
  <si>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</si>
  <si>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</si>
  <si>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</si>
  <si>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</si>
  <si>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</si>
  <si>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</si>
  <si>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</si>
  <si>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</si>
  <si>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</si>
  <si>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</si>
  <si>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</si>
  <si>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</si>
  <si>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</si>
  <si>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</si>
  <si>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</si>
  <si>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</si>
  <si>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</si>
  <si>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</si>
  <si>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</si>
  <si>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</si>
  <si>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</si>
  <si>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</si>
  <si>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</si>
  <si>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</si>
  <si>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</si>
  <si>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</si>
  <si>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</si>
  <si>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</si>
  <si>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</si>
  <si>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</si>
  <si>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</si>
  <si>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</si>
  <si>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</si>
  <si>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</si>
  <si>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</si>
  <si>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</si>
  <si>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</si>
  <si>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</si>
  <si>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</si>
  <si>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</si>
  <si>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</si>
  <si>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</si>
  <si>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</si>
  <si>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</si>
  <si>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</si>
  <si>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</si>
  <si>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</si>
  <si>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</si>
  <si>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</si>
  <si>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</si>
  <si>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</si>
  <si>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</si>
  <si>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</si>
  <si>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</si>
  <si>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</si>
  <si>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</si>
  <si>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</si>
  <si>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</si>
  <si>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</si>
  <si>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</si>
  <si>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</si>
  <si>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</si>
  <si>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</si>
  <si>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</si>
  <si>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</si>
  <si>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</si>
  <si>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</si>
  <si>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</si>
  <si>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</si>
  <si>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</si>
  <si>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</si>
  <si>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</si>
  <si>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</si>
  <si>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</si>
  <si>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</si>
  <si>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</si>
  <si>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</si>
  <si>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</si>
  <si>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</si>
  <si>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</si>
  <si>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</si>
  <si>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</si>
  <si>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</si>
  <si>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</si>
  <si>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</si>
  <si>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</si>
  <si>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</si>
  <si>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</si>
  <si>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</si>
  <si>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</si>
  <si>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</si>
  <si>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</si>
  <si>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</si>
  <si>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</si>
  <si>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</si>
  <si>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</si>
  <si>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</si>
  <si>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</si>
  <si>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</si>
  <si>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</si>
  <si>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</si>
  <si>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</si>
  <si>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</si>
  <si>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</si>
  <si>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</si>
  <si>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</si>
  <si>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</si>
  <si>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</si>
  <si>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</si>
  <si>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</si>
  <si>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</si>
  <si>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</si>
  <si>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</si>
  <si>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</si>
  <si>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</si>
  <si>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</si>
  <si>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</si>
  <si>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</si>
  <si>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</si>
  <si>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</si>
  <si>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</si>
  <si>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</si>
  <si>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</si>
  <si>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</si>
  <si>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</si>
  <si>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</si>
  <si>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</si>
  <si>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</si>
  <si>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</si>
  <si>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</si>
  <si>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</si>
  <si>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</si>
  <si>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</si>
  <si>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</si>
  <si>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</si>
  <si>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</si>
  <si>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</si>
  <si>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</si>
  <si>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</si>
  <si>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</si>
  <si>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</si>
  <si>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</si>
  <si>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</si>
  <si>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</si>
  <si>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</si>
  <si>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</si>
  <si>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</si>
  <si>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</si>
  <si>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</si>
  <si>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</si>
  <si>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</si>
  <si>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</si>
  <si>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</si>
  <si>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</si>
  <si>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</si>
  <si>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</si>
  <si>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</si>
  <si>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</si>
  <si>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</si>
  <si>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</si>
  <si>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</si>
  <si>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</si>
  <si>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</si>
  <si>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</si>
  <si>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</si>
  <si>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</si>
  <si>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</si>
  <si>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</si>
  <si>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</si>
  <si>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</si>
  <si>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</si>
  <si>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</si>
  <si>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</si>
  <si>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</si>
  <si>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</si>
  <si>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</si>
  <si>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</si>
  <si>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</si>
  <si>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</si>
  <si>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</si>
  <si>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</si>
  <si>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</si>
  <si>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</si>
  <si>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</si>
  <si>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</si>
  <si>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</si>
  <si>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</si>
  <si>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</si>
  <si>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</si>
  <si>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</si>
  <si>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</si>
  <si>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</si>
  <si>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</si>
  <si>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</si>
  <si>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</si>
  <si>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</si>
  <si>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</si>
  <si>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</si>
  <si>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</si>
  <si>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</si>
  <si>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</si>
  <si>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</si>
  <si>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</si>
  <si>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</si>
  <si>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</si>
  <si>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</si>
  <si>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</si>
  <si>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</si>
  <si>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</si>
  <si>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</si>
  <si>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</si>
  <si>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</si>
  <si>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</si>
  <si>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</si>
  <si>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</si>
  <si>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</si>
  <si>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</si>
  <si>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</si>
  <si>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</si>
  <si>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</si>
  <si>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</si>
  <si>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</si>
  <si>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</si>
  <si>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</si>
  <si>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</si>
  <si>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</si>
  <si>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</si>
  <si>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</si>
  <si>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</si>
  <si>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</si>
  <si>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</si>
  <si>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</si>
  <si>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</si>
  <si>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</si>
  <si>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</si>
  <si>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</si>
  <si>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</si>
  <si>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</si>
  <si>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</si>
  <si>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</si>
  <si>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</si>
  <si>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</si>
  <si>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</si>
  <si>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</si>
  <si>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</si>
  <si>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</si>
  <si>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</si>
  <si>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</si>
  <si>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</si>
  <si>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</si>
  <si>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</si>
  <si>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</si>
  <si>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</si>
  <si>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</si>
  <si>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</si>
  <si>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</si>
  <si>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</si>
  <si>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</si>
  <si>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</si>
  <si>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</si>
  <si>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</si>
  <si>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</si>
  <si>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</si>
  <si>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</si>
  <si>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</si>
  <si>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</si>
  <si>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</si>
  <si>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</si>
  <si>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</si>
  <si>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</si>
  <si>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</si>
  <si>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</si>
  <si>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</si>
  <si>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</si>
  <si>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</si>
  <si>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</si>
  <si>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</si>
  <si>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</si>
  <si>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</si>
  <si>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</si>
  <si>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</si>
  <si>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</si>
  <si>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</si>
  <si>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</si>
  <si>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</si>
  <si>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</si>
  <si>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</si>
  <si>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</si>
  <si>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</si>
  <si>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</si>
  <si>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</si>
  <si>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</si>
  <si>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</si>
  <si>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</si>
  <si>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</si>
  <si>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</si>
  <si>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</si>
  <si>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</si>
  <si>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</si>
  <si>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</si>
  <si>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</si>
  <si>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</si>
  <si>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</si>
  <si>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</si>
  <si>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</si>
  <si>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</si>
  <si>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</si>
  <si>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</si>
  <si>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</si>
  <si>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</si>
  <si>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</si>
  <si>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</si>
  <si>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</si>
  <si>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</si>
  <si>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</si>
  <si>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</si>
  <si>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</si>
  <si>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</si>
  <si>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</si>
  <si>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</si>
  <si>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</si>
  <si>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</si>
  <si>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</si>
  <si>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</si>
  <si>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</si>
  <si>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</si>
  <si>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</si>
  <si>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</si>
  <si>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</si>
  <si>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</si>
  <si>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</si>
  <si>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</si>
  <si>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</si>
  <si>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</si>
  <si>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</si>
  <si>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</si>
  <si>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</si>
  <si>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</si>
  <si>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</si>
  <si>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</si>
  <si>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</si>
  <si>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</si>
  <si>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</si>
  <si>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</si>
  <si>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</si>
  <si>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</si>
  <si>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</si>
  <si>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</si>
  <si>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</si>
  <si>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</si>
  <si>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</si>
  <si>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</si>
  <si>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</si>
  <si>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</si>
  <si>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</si>
  <si>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</si>
  <si>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</si>
  <si>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</si>
  <si>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</si>
  <si>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</si>
  <si>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</si>
  <si>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</si>
  <si>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</si>
  <si>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</si>
  <si>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</si>
  <si>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</si>
  <si>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</si>
  <si>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</si>
  <si>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</si>
  <si>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</si>
  <si>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</si>
  <si>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</si>
  <si>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</si>
  <si>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</si>
  <si>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</si>
  <si>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</si>
  <si>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</si>
  <si>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</si>
  <si>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</si>
  <si>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</si>
  <si>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</si>
  <si>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</si>
  <si>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</si>
  <si>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</si>
  <si>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</si>
  <si>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</si>
  <si>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</si>
  <si>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</si>
  <si>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</si>
  <si>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</si>
  <si>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</si>
  <si>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</si>
  <si>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</si>
  <si>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</si>
  <si>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</si>
  <si>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</si>
  <si>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</si>
  <si>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</si>
  <si>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</si>
  <si>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</si>
  <si>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</si>
  <si>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</si>
  <si>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</si>
  <si>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</si>
  <si>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</si>
  <si>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</si>
  <si>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</si>
  <si>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</si>
  <si>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</si>
  <si>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</si>
  <si>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</si>
  <si>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</si>
  <si>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</si>
  <si>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</si>
  <si>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</si>
  <si>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</si>
  <si>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</si>
  <si>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</si>
  <si>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</si>
  <si>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</si>
  <si>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</si>
  <si>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</si>
  <si>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</si>
  <si>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</si>
  <si>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</si>
  <si>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</si>
  <si>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</si>
  <si>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</si>
  <si>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</si>
  <si>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</si>
  <si>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</si>
  <si>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</si>
  <si>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</si>
  <si>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</si>
  <si>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</si>
  <si>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</si>
  <si>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</si>
  <si>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</si>
  <si>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</si>
  <si>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</si>
  <si>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</si>
  <si>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</si>
  <si>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</si>
  <si>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</si>
  <si>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</si>
  <si>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</si>
  <si>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</si>
  <si>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</si>
  <si>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</si>
  <si>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</si>
  <si>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</si>
  <si>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</si>
  <si>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</si>
  <si>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</si>
  <si>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</si>
  <si>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</si>
  <si>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</si>
  <si>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</si>
  <si>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</si>
  <si>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</si>
  <si>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</si>
  <si>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</si>
  <si>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</si>
  <si>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</si>
  <si>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</si>
  <si>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</si>
  <si>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</si>
  <si>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</si>
  <si>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</si>
  <si>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</si>
  <si>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</si>
  <si>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</si>
  <si>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</si>
  <si>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</si>
  <si>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</si>
  <si>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</si>
  <si>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</si>
  <si>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</si>
  <si>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</si>
  <si>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</si>
  <si>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</si>
  <si>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</si>
  <si>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</si>
  <si>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</si>
  <si>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</si>
  <si>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</si>
  <si>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</si>
  <si>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</si>
  <si>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</si>
  <si>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</si>
  <si>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</si>
  <si>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</si>
  <si>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</si>
  <si>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</si>
  <si>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</si>
  <si>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</si>
  <si>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</si>
  <si>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</si>
  <si>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</si>
  <si>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</si>
  <si>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</si>
  <si>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</si>
  <si>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</si>
  <si>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</si>
  <si>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</si>
  <si>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</si>
  <si>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</si>
  <si>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</si>
  <si>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</si>
  <si>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</si>
  <si>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</si>
  <si>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</si>
  <si>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</si>
  <si>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</si>
  <si>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</si>
  <si>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</si>
  <si>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</si>
  <si>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</si>
  <si>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</si>
  <si>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</si>
  <si>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</si>
  <si>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</si>
  <si>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</si>
  <si>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</si>
  <si>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</si>
  <si>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</si>
  <si>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</si>
  <si>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</si>
  <si>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</si>
  <si>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</si>
  <si>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</si>
  <si>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</si>
  <si>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</si>
  <si>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</si>
  <si>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</si>
  <si>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</si>
  <si>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</si>
  <si>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</si>
  <si>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</si>
  <si>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</si>
  <si>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</si>
  <si>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</si>
  <si>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</si>
  <si>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</si>
  <si>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</si>
  <si>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</si>
  <si>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</si>
  <si>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</si>
  <si>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</si>
  <si>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</si>
  <si>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</si>
  <si>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</si>
  <si>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</si>
  <si>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</si>
  <si>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</si>
  <si>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</si>
  <si>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</si>
  <si>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</si>
  <si>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</si>
  <si>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</si>
  <si>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</si>
  <si>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</si>
  <si>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</si>
  <si>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</si>
  <si>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</si>
  <si>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</si>
  <si>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</si>
  <si>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</si>
  <si>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</si>
  <si>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</si>
  <si>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</si>
  <si>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</si>
  <si>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</si>
  <si>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</si>
  <si>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</si>
  <si>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</si>
  <si>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</si>
  <si>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</si>
  <si>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</si>
  <si>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</si>
  <si>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</si>
  <si>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</si>
  <si>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</si>
  <si>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</si>
  <si>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</si>
  <si>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</si>
  <si>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</si>
  <si>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</si>
  <si>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</si>
  <si>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</si>
  <si>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</si>
  <si>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</si>
  <si>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</si>
  <si>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</si>
  <si>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</si>
  <si>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</si>
  <si>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</si>
  <si>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</si>
  <si>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</si>
  <si>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</si>
  <si>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</si>
  <si>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</si>
  <si>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</si>
  <si>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</si>
  <si>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</si>
  <si>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</si>
  <si>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</si>
  <si>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</si>
  <si>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</si>
  <si>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</si>
  <si>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</si>
  <si>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</si>
  <si>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</si>
  <si>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</si>
  <si>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</si>
  <si>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</si>
  <si>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</si>
  <si>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</si>
  <si>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</si>
  <si>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</si>
  <si>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</si>
  <si>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</si>
  <si>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</si>
  <si>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</si>
  <si>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</si>
  <si>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</si>
  <si>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</si>
  <si>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</si>
  <si>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</si>
  <si>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</si>
  <si>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</si>
  <si>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</si>
  <si>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</si>
  <si>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</si>
  <si>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</si>
  <si>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</si>
  <si>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</si>
  <si>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</si>
  <si>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</si>
  <si>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</si>
  <si>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</si>
  <si>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</si>
  <si>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</si>
  <si>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</si>
  <si>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</si>
  <si>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</si>
  <si>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</si>
  <si>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</si>
  <si>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</si>
  <si>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</si>
  <si>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</si>
  <si>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</si>
  <si>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</si>
  <si>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</si>
  <si>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</si>
  <si>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</si>
  <si>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</si>
  <si>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</si>
  <si>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</si>
  <si>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</si>
  <si>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</si>
  <si>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</si>
  <si>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</si>
  <si>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</si>
  <si>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</si>
  <si>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</si>
  <si>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</si>
  <si>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</si>
  <si>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</si>
  <si>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</si>
  <si>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</si>
  <si>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</si>
  <si>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</si>
  <si>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</si>
  <si>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</si>
  <si>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</si>
  <si>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</si>
  <si>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</si>
  <si>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</si>
  <si>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</si>
  <si>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</si>
  <si>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</si>
  <si>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</si>
  <si>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</si>
  <si>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</si>
  <si>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</si>
  <si>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</si>
  <si>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</si>
  <si>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</si>
  <si>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</si>
  <si>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</si>
  <si>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</si>
  <si>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</si>
  <si>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</si>
  <si>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</si>
  <si>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</si>
  <si>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</si>
  <si>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</si>
  <si>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</si>
  <si>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</si>
  <si>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</si>
  <si>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</si>
  <si>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</si>
  <si>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</si>
  <si>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</si>
  <si>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</si>
  <si>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</si>
  <si>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</si>
  <si>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</si>
  <si>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</si>
  <si>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</si>
  <si>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</si>
  <si>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</si>
  <si>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</si>
  <si>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</si>
  <si>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</si>
  <si>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</si>
  <si>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</si>
  <si>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</si>
  <si>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</si>
  <si>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</si>
  <si>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</si>
  <si>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</si>
  <si>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</si>
  <si>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</si>
  <si>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</si>
  <si>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</si>
  <si>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</si>
  <si>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</si>
  <si>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</si>
  <si>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</si>
  <si>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</si>
  <si>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</si>
  <si>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</si>
  <si>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</si>
  <si>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</si>
  <si>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</si>
  <si>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</si>
  <si>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</si>
  <si>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</si>
  <si>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</si>
  <si>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</si>
  <si>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</si>
  <si>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</si>
  <si>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</si>
  <si>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</si>
  <si>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</si>
  <si>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</si>
  <si>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</si>
  <si>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</si>
  <si>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</si>
  <si>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</si>
  <si>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</si>
  <si>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</si>
  <si>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</si>
  <si>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</si>
  <si>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</si>
  <si>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</si>
  <si>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</si>
  <si>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</si>
  <si>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</si>
  <si>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</si>
  <si>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</si>
  <si>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</si>
  <si>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</si>
  <si>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</si>
  <si>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</si>
  <si>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</si>
  <si>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</si>
  <si>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</si>
  <si>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</si>
  <si>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</si>
  <si>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</si>
  <si>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</si>
  <si>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</si>
  <si>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</si>
  <si>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</si>
  <si>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</si>
  <si>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</si>
  <si>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</si>
  <si>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</si>
  <si>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</si>
  <si>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</si>
  <si>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</si>
  <si>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</si>
  <si>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</si>
  <si>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</si>
  <si>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</si>
  <si>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</si>
  <si>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</si>
  <si>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</si>
  <si>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</si>
  <si>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</si>
  <si>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</si>
  <si>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</si>
  <si>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</si>
  <si>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</si>
  <si>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</si>
  <si>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</si>
  <si>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</si>
  <si>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</si>
  <si>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</si>
  <si>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</si>
  <si>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</si>
  <si>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</si>
  <si>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</si>
  <si>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</si>
  <si>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</si>
  <si>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</si>
  <si>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</si>
  <si>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</si>
  <si>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</si>
  <si>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</si>
  <si>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</si>
  <si>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</si>
  <si>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</si>
  <si>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</si>
  <si>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</si>
  <si>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</si>
  <si>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</si>
  <si>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</si>
  <si>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</si>
  <si>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</si>
  <si>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</si>
  <si>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</si>
  <si>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</si>
  <si>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</si>
  <si>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</si>
  <si>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</si>
  <si>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</si>
  <si>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</si>
  <si>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</si>
  <si>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</si>
  <si>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</si>
  <si>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</si>
  <si>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</si>
  <si>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</si>
  <si>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</si>
  <si>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</si>
  <si>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</si>
  <si>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</si>
  <si>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</si>
  <si>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</si>
  <si>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</si>
  <si>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</si>
  <si>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</si>
  <si>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</si>
  <si>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</si>
  <si>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</si>
  <si>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</si>
  <si>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</si>
  <si>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</si>
  <si>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</si>
  <si>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</si>
  <si>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</si>
  <si>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</si>
  <si>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</si>
  <si>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</si>
  <si>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</si>
  <si>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</si>
  <si>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</si>
  <si>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</si>
  <si>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</si>
  <si>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</si>
  <si>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</si>
  <si>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</si>
  <si>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</si>
  <si>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</si>
  <si>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</si>
  <si>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</si>
  <si>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</si>
  <si>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</si>
  <si>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</si>
  <si>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</si>
  <si>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</si>
  <si>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</si>
  <si>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</si>
  <si>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</si>
  <si>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</si>
  <si>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</si>
  <si>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</si>
  <si>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</si>
  <si>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</si>
  <si>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</si>
  <si>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</si>
  <si>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</si>
  <si>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</si>
  <si>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</si>
  <si>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</si>
  <si>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</si>
  <si>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</si>
  <si>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</si>
  <si>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</si>
  <si>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</si>
  <si>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</si>
  <si>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</si>
  <si>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</si>
  <si>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</si>
  <si>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</si>
  <si>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</si>
  <si>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</si>
  <si>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</si>
  <si>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</si>
  <si>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</si>
  <si>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</si>
  <si>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</si>
  <si>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</si>
  <si>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</si>
  <si>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</si>
  <si>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</si>
  <si>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</si>
  <si>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</si>
  <si>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</si>
  <si>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</si>
  <si>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</si>
  <si>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</si>
  <si>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</si>
  <si>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</si>
  <si>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</si>
  <si>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</si>
  <si>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</si>
  <si>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</si>
  <si>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</si>
  <si>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</si>
  <si>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</si>
  <si>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</si>
  <si>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</si>
  <si>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</si>
  <si>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</si>
  <si>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</si>
  <si>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</si>
  <si>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</si>
  <si>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</si>
  <si>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</si>
  <si>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</si>
  <si>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</si>
  <si>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</si>
  <si>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</si>
  <si>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</si>
  <si>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</si>
  <si>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</si>
  <si>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</si>
  <si>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</si>
  <si>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</si>
  <si>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</si>
  <si>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</si>
  <si>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</si>
  <si>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</si>
  <si>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</si>
  <si>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</si>
  <si>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</si>
  <si>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</si>
  <si>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</si>
  <si>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</si>
  <si>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</si>
  <si>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</si>
  <si>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</si>
  <si>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</si>
  <si>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</si>
  <si>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</si>
  <si>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</si>
  <si>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</si>
  <si>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</si>
  <si>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</si>
  <si>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</si>
  <si>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</si>
  <si>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</si>
  <si>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</si>
  <si>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</si>
  <si>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</si>
  <si>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</si>
  <si>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</si>
  <si>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</si>
  <si>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</si>
  <si>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</si>
  <si>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</si>
  <si>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</si>
  <si>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</si>
  <si>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</si>
  <si>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</si>
  <si>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</si>
  <si>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</si>
  <si>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</si>
  <si>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</si>
  <si>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</si>
  <si>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</si>
  <si>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</si>
  <si>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</si>
  <si>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</si>
  <si>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</si>
  <si>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</si>
  <si>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</si>
  <si>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</si>
  <si>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</si>
  <si>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</si>
  <si>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</si>
  <si>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</si>
  <si>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</si>
  <si>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</si>
  <si>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</si>
  <si>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</si>
  <si>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</si>
  <si>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</si>
  <si>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</si>
  <si>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</si>
  <si>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</si>
  <si>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</si>
  <si>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</si>
  <si>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</si>
  <si>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</si>
  <si>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</si>
  <si>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</si>
  <si>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</si>
  <si>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</si>
  <si>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</si>
  <si>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</si>
  <si>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</si>
  <si>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</si>
  <si>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</si>
  <si>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</si>
  <si>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</si>
  <si>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</si>
  <si>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</si>
  <si>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</si>
  <si>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</si>
  <si>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</si>
  <si>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</si>
  <si>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</si>
  <si>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</si>
  <si>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</si>
  <si>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</si>
  <si>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</si>
  <si>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</si>
  <si>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</si>
  <si>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</si>
  <si>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</si>
  <si>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</si>
  <si>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</si>
  <si>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</si>
  <si>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</si>
  <si>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</si>
  <si>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</si>
  <si>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</si>
  <si>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</si>
  <si>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</si>
  <si>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</si>
  <si>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</si>
  <si>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</si>
  <si>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</si>
  <si>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</si>
  <si>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</si>
  <si>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</si>
  <si>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</si>
  <si>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</si>
  <si>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</si>
  <si>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</si>
  <si>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</si>
  <si>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</si>
  <si>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</si>
  <si>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</si>
  <si>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</si>
  <si>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</si>
  <si>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</si>
  <si>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</si>
  <si>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</si>
  <si>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</si>
  <si>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</si>
  <si>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</si>
  <si>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</si>
  <si>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</si>
  <si>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</si>
  <si>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</si>
  <si>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</si>
  <si>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</si>
  <si>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</si>
  <si>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</si>
  <si>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</si>
  <si>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</si>
  <si>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</si>
  <si>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</si>
  <si>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</si>
  <si>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</si>
  <si>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</si>
  <si>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</si>
  <si>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</si>
  <si>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</si>
  <si>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</si>
  <si>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</si>
  <si>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</si>
  <si>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</si>
  <si>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</si>
  <si>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</si>
  <si>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</si>
  <si>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</si>
  <si>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</si>
  <si>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</si>
  <si>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</si>
  <si>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</si>
  <si>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</si>
  <si>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</si>
  <si>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</si>
  <si>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</si>
  <si>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</si>
  <si>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</si>
  <si>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</si>
  <si>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</si>
  <si>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</si>
  <si>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</si>
  <si>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</si>
  <si>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</si>
  <si>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</si>
  <si>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</si>
  <si>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</si>
  <si>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</si>
  <si>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</si>
  <si>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</si>
  <si>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</si>
  <si>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</si>
  <si>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</si>
  <si>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</si>
  <si>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</si>
  <si>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</si>
  <si>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</si>
  <si>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</si>
  <si>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</si>
  <si>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</si>
  <si>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</si>
  <si>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</si>
  <si>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</si>
  <si>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</si>
  <si>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</si>
  <si>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</si>
  <si>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</si>
  <si>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</si>
  <si>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</si>
  <si>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</si>
  <si>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</si>
  <si>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</si>
  <si>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</si>
  <si>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</si>
  <si>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</si>
  <si>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</si>
  <si>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</si>
  <si>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</si>
  <si>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</si>
  <si>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</si>
  <si>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</si>
  <si>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</si>
  <si>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</si>
  <si>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</si>
  <si>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</si>
  <si>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</si>
  <si>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</si>
  <si>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</si>
  <si>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</si>
  <si>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</si>
  <si>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</si>
  <si>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</si>
  <si>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</si>
  <si>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</si>
  <si>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</si>
  <si>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</si>
  <si>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</si>
  <si>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</si>
  <si>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</si>
  <si>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</si>
  <si>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</si>
  <si>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</si>
  <si>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</si>
  <si>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</si>
  <si>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</si>
  <si>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</si>
  <si>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</si>
  <si>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</si>
  <si>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</si>
  <si>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</si>
  <si>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</si>
  <si>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</si>
  <si>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</si>
  <si>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</si>
  <si>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</si>
  <si>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</si>
  <si>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</si>
  <si>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</si>
  <si>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</si>
  <si>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</si>
  <si>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</si>
  <si>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</si>
  <si>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</si>
  <si>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</si>
  <si>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</si>
  <si>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</si>
  <si>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</si>
  <si>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</si>
  <si>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</si>
  <si>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</si>
  <si>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</si>
  <si>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</si>
  <si>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</si>
  <si>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</si>
  <si>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</si>
  <si>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</si>
  <si>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</si>
  <si>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</si>
  <si>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</si>
  <si>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</si>
  <si>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</si>
  <si>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</si>
  <si>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</si>
  <si>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</si>
  <si>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</si>
  <si>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</si>
  <si>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</si>
  <si>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</si>
  <si>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</si>
  <si>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</si>
  <si>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</si>
  <si>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</si>
  <si>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</si>
  <si>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</si>
  <si>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</si>
  <si>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</si>
  <si>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</si>
  <si>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</si>
  <si>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</si>
  <si>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</si>
  <si>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</si>
  <si>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</si>
  <si>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</si>
  <si>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</si>
  <si>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</si>
  <si>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</si>
  <si>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</si>
  <si>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</si>
  <si>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</si>
  <si>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</si>
  <si>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</si>
  <si>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</si>
  <si>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</si>
  <si>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</si>
  <si>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</si>
  <si>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</si>
  <si>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</si>
  <si>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</si>
  <si>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</si>
  <si>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</si>
  <si>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</si>
  <si>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</si>
  <si>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</si>
  <si>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</si>
  <si>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</si>
  <si>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</si>
  <si>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</si>
  <si>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</si>
  <si>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</si>
  <si>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</si>
  <si>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</si>
  <si>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</si>
  <si>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</si>
  <si>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</si>
  <si>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</si>
  <si>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</si>
  <si>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</si>
  <si>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</si>
  <si>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</si>
  <si>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</si>
  <si>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</si>
  <si>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</si>
  <si>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</si>
  <si>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</si>
  <si>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</si>
  <si>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</si>
  <si>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</si>
  <si>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</si>
  <si>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</si>
  <si>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</si>
  <si>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</si>
  <si>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</si>
  <si>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</si>
  <si>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</si>
  <si>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</si>
  <si>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</si>
  <si>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</si>
  <si>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</si>
  <si>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</si>
  <si>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</si>
  <si>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</si>
  <si>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</si>
  <si>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</si>
  <si>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</si>
  <si>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</si>
  <si>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</si>
  <si>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</si>
  <si>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</si>
  <si>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</si>
  <si>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</si>
  <si>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</si>
  <si>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</si>
  <si>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</si>
  <si>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</si>
  <si>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</si>
  <si>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</si>
  <si>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</si>
  <si>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</si>
  <si>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</si>
  <si>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</si>
  <si>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</si>
  <si>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</si>
  <si>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</si>
  <si>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</si>
  <si>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</si>
  <si>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</si>
  <si>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</si>
  <si>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</si>
  <si>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</si>
  <si>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</si>
  <si>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</si>
  <si>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</si>
  <si>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</si>
  <si>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</si>
  <si>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</si>
  <si>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</si>
  <si>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</si>
  <si>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</si>
  <si>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</si>
  <si>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</si>
  <si>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</si>
  <si>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</si>
  <si>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</si>
  <si>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</si>
  <si>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</si>
  <si>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</si>
  <si>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</si>
  <si>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</si>
  <si>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</si>
  <si>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</si>
  <si>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</si>
  <si>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</si>
  <si>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</si>
  <si>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</si>
  <si>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</si>
  <si>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</si>
  <si>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</si>
  <si>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</si>
  <si>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</si>
  <si>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</si>
  <si>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</si>
  <si>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</si>
  <si>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</si>
  <si>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</si>
  <si>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</si>
  <si>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</si>
  <si>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</si>
  <si>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</si>
  <si>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</si>
  <si>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</si>
  <si>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</si>
  <si>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</si>
  <si>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</si>
  <si>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</si>
  <si>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</si>
  <si>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</si>
  <si>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</si>
  <si>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</si>
  <si>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</si>
  <si>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</si>
  <si>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</si>
  <si>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</si>
  <si>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</si>
  <si>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</si>
  <si>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</si>
  <si>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</si>
  <si>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</si>
  <si>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</si>
  <si>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</si>
  <si>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</si>
  <si>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</si>
  <si>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</si>
  <si>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</si>
  <si>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</si>
  <si>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</si>
  <si>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</si>
  <si>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</si>
  <si>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</si>
  <si>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</si>
  <si>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</si>
  <si>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</si>
  <si>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</si>
  <si>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</si>
  <si>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</si>
  <si>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</si>
  <si>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</si>
  <si>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</si>
  <si>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</si>
  <si>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</si>
  <si>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</si>
  <si>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</si>
  <si>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</si>
  <si>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</si>
  <si>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</si>
  <si>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</si>
  <si>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</si>
  <si>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</si>
  <si>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</si>
  <si>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</si>
  <si>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</si>
  <si>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</si>
  <si>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</si>
  <si>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</si>
  <si>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</si>
  <si>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</si>
  <si>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</si>
  <si>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</si>
  <si>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</si>
  <si>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</si>
  <si>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</si>
  <si>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</si>
  <si>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</si>
  <si>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</si>
  <si>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</si>
  <si>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</si>
  <si>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</si>
  <si>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</si>
  <si>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</si>
  <si>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</si>
  <si>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</si>
  <si>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</si>
  <si>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</si>
  <si>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</si>
  <si>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</si>
  <si>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</si>
  <si>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</si>
  <si>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</si>
  <si>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</si>
  <si>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</si>
  <si>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</si>
  <si>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</si>
  <si>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</si>
  <si>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</si>
  <si>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</si>
  <si>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</si>
  <si>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</si>
  <si>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</si>
  <si>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</si>
  <si>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</si>
  <si>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</si>
  <si>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</si>
  <si>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</si>
  <si>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</si>
  <si>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</si>
  <si>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</si>
  <si>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</si>
  <si>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</si>
  <si>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</si>
  <si>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</si>
  <si>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</si>
  <si>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</si>
  <si>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</si>
  <si>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</si>
  <si>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</si>
  <si>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</si>
  <si>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</si>
  <si>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</si>
  <si>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</si>
  <si>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</si>
  <si>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</si>
  <si>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</si>
  <si>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</si>
  <si>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</si>
  <si>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</si>
  <si>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</si>
  <si>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</si>
  <si>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</si>
  <si>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</si>
  <si>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</si>
  <si>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</si>
  <si>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</si>
  <si>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</si>
  <si>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</si>
  <si>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</si>
  <si>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</si>
  <si>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</si>
  <si>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</si>
  <si>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</si>
  <si>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</si>
  <si>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</si>
  <si>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</si>
  <si>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</si>
  <si>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</si>
  <si>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</si>
  <si>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</si>
  <si>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</si>
  <si>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</si>
  <si>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</si>
  <si>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</si>
  <si>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</si>
  <si>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</si>
  <si>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</si>
  <si>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</si>
  <si>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</si>
  <si>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</si>
  <si>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</si>
  <si>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</si>
  <si>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</si>
  <si>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</si>
  <si>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</si>
  <si>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</si>
  <si>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</si>
  <si>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</si>
  <si>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</si>
  <si>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</si>
  <si>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</si>
  <si>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</si>
  <si>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</si>
  <si>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</si>
  <si>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</si>
  <si>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</si>
  <si>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</si>
  <si>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</si>
  <si>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</si>
  <si>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</si>
  <si>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</si>
  <si>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</si>
  <si>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</si>
  <si>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</si>
  <si>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</si>
  <si>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</si>
  <si>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</si>
  <si>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</si>
  <si>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</si>
  <si>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</si>
  <si>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</si>
  <si>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</si>
  <si>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</si>
  <si>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</si>
  <si>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</si>
  <si>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</si>
  <si>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</si>
  <si>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</si>
  <si>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</si>
  <si>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</si>
  <si>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</si>
  <si>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</si>
  <si>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</si>
  <si>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</si>
  <si>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</si>
  <si>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</si>
  <si>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</si>
  <si>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</si>
  <si>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</si>
  <si>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</si>
  <si>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</si>
  <si>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</si>
  <si>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</si>
  <si>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</si>
  <si>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</si>
  <si>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</si>
  <si>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</si>
  <si>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</si>
  <si>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</si>
  <si>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</si>
  <si>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</si>
  <si>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</si>
  <si>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</si>
  <si>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</si>
  <si>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</si>
  <si>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</si>
  <si>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</si>
  <si>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</si>
  <si>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</si>
  <si>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</si>
  <si>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</si>
  <si>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</si>
  <si>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</si>
  <si>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</si>
  <si>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</si>
  <si>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</si>
  <si>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</si>
  <si>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</si>
  <si>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</si>
  <si>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</si>
  <si>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</si>
  <si>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</si>
  <si>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</si>
  <si>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</si>
  <si>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</si>
  <si>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</si>
  <si>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</si>
  <si>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</si>
  <si>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</si>
  <si>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</si>
  <si>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</si>
  <si>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</si>
  <si>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</si>
  <si>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</si>
  <si>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</si>
  <si>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</si>
  <si>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</si>
  <si>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</si>
  <si>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</si>
  <si>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</si>
  <si>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</si>
  <si>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</si>
  <si>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</si>
  <si>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</si>
  <si>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</si>
  <si>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</si>
  <si>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</si>
  <si>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</si>
  <si>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</si>
  <si>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</si>
  <si>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</si>
  <si>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</si>
  <si>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</si>
  <si>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</si>
  <si>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</si>
  <si>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</si>
  <si>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</si>
  <si>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</si>
  <si>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</si>
  <si>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</si>
  <si>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</si>
  <si>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</si>
  <si>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</si>
  <si>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</si>
  <si>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</si>
  <si>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</si>
  <si>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</si>
  <si>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</si>
  <si>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</si>
  <si>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</si>
  <si>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</si>
  <si>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</si>
  <si>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</si>
  <si>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</si>
  <si>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</si>
  <si>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</si>
  <si>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</si>
  <si>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</si>
  <si>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</si>
  <si>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</si>
  <si>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</si>
  <si>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</si>
  <si>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</si>
  <si>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</si>
  <si>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</si>
  <si>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</si>
  <si>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</si>
  <si>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</si>
  <si>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</si>
  <si>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</si>
  <si>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</si>
  <si>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</si>
  <si>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</si>
  <si>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</si>
  <si>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</si>
  <si>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</si>
  <si>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</si>
  <si>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</si>
  <si>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</si>
  <si>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</si>
  <si>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</si>
  <si>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</si>
  <si>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</si>
  <si>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</si>
  <si>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</si>
  <si>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</si>
  <si>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</si>
  <si>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</si>
  <si>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</si>
  <si>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</si>
  <si>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</si>
  <si>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</si>
  <si>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</si>
  <si>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</si>
  <si>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</si>
  <si>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</si>
  <si>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</si>
  <si>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</si>
  <si>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</si>
  <si>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</si>
  <si>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</si>
  <si>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</si>
  <si>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</si>
  <si>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</si>
  <si>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</si>
  <si>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</si>
  <si>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</si>
  <si>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</si>
  <si>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</si>
  <si>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</si>
  <si>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</si>
  <si>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</si>
  <si>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</si>
  <si>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</si>
  <si>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</si>
  <si>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</si>
  <si>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</si>
  <si>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</si>
  <si>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</si>
  <si>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</si>
  <si>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</si>
  <si>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</si>
  <si>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</si>
  <si>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</si>
  <si>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</si>
  <si>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</si>
  <si>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</si>
  <si>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</si>
  <si>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</si>
  <si>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</si>
  <si>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</si>
  <si>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</si>
  <si>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</si>
  <si>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</si>
  <si>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</si>
  <si>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</si>
  <si>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</si>
  <si>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</si>
  <si>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</si>
  <si>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</si>
  <si>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</si>
  <si>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</si>
  <si>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</si>
  <si>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</si>
  <si>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</si>
  <si>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</si>
  <si>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</si>
  <si>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</si>
  <si>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</si>
  <si>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</si>
  <si>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</si>
  <si>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</si>
  <si>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</si>
  <si>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</si>
  <si>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</si>
  <si>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</si>
  <si>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</si>
  <si>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</si>
  <si>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</si>
  <si>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</si>
  <si>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</si>
  <si>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</si>
  <si>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</si>
  <si>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</si>
  <si>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</si>
  <si>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</si>
  <si>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</si>
  <si>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</si>
  <si>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</si>
  <si>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</si>
  <si>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</si>
  <si>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</si>
  <si>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</si>
  <si>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</si>
  <si>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</si>
  <si>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</si>
  <si>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</si>
  <si>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</si>
  <si>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</si>
  <si>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</si>
  <si>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</si>
  <si>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</si>
  <si>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</si>
  <si>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</si>
  <si>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</si>
  <si>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</si>
  <si>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</si>
  <si>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</si>
  <si>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</si>
  <si>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</si>
  <si>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</si>
  <si>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</si>
  <si>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</si>
  <si>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</si>
  <si>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</si>
  <si>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</si>
  <si>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</si>
  <si>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</si>
  <si>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</si>
  <si>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</si>
  <si>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</si>
  <si>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</si>
  <si>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</si>
  <si>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</si>
  <si>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</si>
  <si>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</si>
  <si>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</si>
  <si>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</si>
  <si>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</si>
  <si>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</si>
  <si>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</si>
  <si>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</si>
  <si>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</si>
  <si>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</si>
  <si>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</si>
  <si>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</si>
  <si>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</si>
  <si>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</si>
  <si>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</si>
  <si>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</si>
  <si>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</si>
  <si>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</si>
  <si>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</si>
  <si>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</si>
  <si>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</si>
  <si>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</si>
  <si>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</si>
  <si>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</si>
  <si>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</si>
  <si>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</si>
  <si>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</si>
  <si>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</si>
  <si>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</si>
  <si>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</si>
  <si>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</si>
  <si>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</si>
  <si>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</si>
  <si>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</si>
  <si>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</si>
  <si>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</si>
  <si>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</si>
  <si>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</si>
  <si>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</si>
  <si>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</si>
  <si>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</si>
  <si>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</si>
  <si>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</si>
  <si>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</si>
  <si>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</si>
  <si>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</si>
  <si>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</si>
  <si>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</si>
  <si>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</si>
  <si>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</si>
  <si>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</si>
  <si>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</si>
  <si>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</si>
  <si>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</si>
  <si>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</si>
  <si>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</si>
  <si>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</si>
  <si>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</si>
  <si>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</si>
  <si>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</si>
  <si>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</si>
  <si>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</si>
  <si>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</si>
  <si>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</si>
  <si>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</si>
  <si>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</si>
  <si>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</si>
  <si>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</si>
  <si>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</si>
  <si>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</si>
  <si>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</si>
  <si>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</si>
  <si>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</si>
  <si>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</si>
  <si>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</si>
  <si>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</si>
  <si>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</si>
  <si>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</si>
  <si>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</si>
  <si>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</si>
  <si>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</si>
  <si>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</si>
  <si>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</si>
  <si>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</si>
  <si>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</si>
  <si>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</si>
  <si>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</si>
  <si>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</si>
  <si>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</si>
  <si>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</si>
  <si>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</si>
  <si>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</si>
  <si>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</si>
  <si>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</si>
  <si>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</si>
  <si>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</si>
  <si>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</si>
  <si>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</si>
  <si>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</si>
  <si>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</si>
  <si>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</si>
  <si>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</si>
  <si>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</si>
  <si>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</si>
  <si>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</si>
  <si>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</si>
  <si>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</si>
  <si>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</si>
  <si>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</si>
  <si>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</si>
  <si>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</si>
  <si>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</si>
  <si>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</si>
  <si>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</si>
  <si>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</si>
  <si>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</si>
  <si>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</si>
  <si>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</si>
  <si>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</si>
  <si>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</si>
  <si>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</si>
  <si>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</si>
  <si>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</si>
  <si>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</si>
  <si>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</si>
  <si>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</si>
  <si>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</si>
  <si>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</si>
  <si>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</si>
  <si>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</si>
  <si>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</si>
  <si>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</si>
  <si>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</si>
  <si>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</si>
  <si>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</si>
  <si>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</si>
  <si>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</si>
  <si>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</si>
  <si>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</si>
  <si>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</si>
  <si>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</si>
  <si>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</si>
  <si>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</si>
  <si>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</si>
  <si>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</si>
  <si>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</si>
  <si>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</si>
  <si>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</si>
  <si>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</si>
  <si>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</si>
  <si>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</si>
  <si>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</si>
  <si>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</si>
  <si>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</si>
  <si>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</si>
  <si>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</si>
  <si>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</si>
  <si>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</si>
  <si>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</si>
  <si>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</si>
  <si>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</si>
  <si>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</si>
  <si>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</si>
  <si>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</si>
  <si>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</si>
  <si>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</si>
  <si>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</si>
  <si>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</si>
  <si>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</si>
  <si>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</si>
  <si>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</si>
  <si>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</si>
  <si>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</si>
  <si>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</si>
  <si>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</si>
  <si>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</si>
  <si>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</si>
  <si>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</si>
  <si>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</si>
  <si>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</si>
  <si>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</si>
  <si>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</si>
  <si>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</si>
  <si>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</si>
  <si>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</si>
  <si>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</si>
  <si>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</si>
  <si>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</si>
  <si>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</si>
  <si>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</si>
  <si>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</si>
  <si>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</si>
  <si>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</si>
  <si>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</si>
  <si>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</si>
  <si>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</si>
  <si>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</si>
  <si>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</si>
  <si>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</si>
  <si>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</si>
  <si>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</si>
  <si>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</si>
  <si>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</si>
  <si>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</si>
  <si>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</si>
  <si>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</si>
  <si>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</si>
  <si>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</si>
  <si>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</si>
  <si>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</si>
  <si>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</si>
  <si>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</si>
  <si>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</si>
  <si>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</si>
  <si>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</si>
  <si>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</si>
  <si>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</si>
  <si>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</si>
  <si>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</si>
  <si>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</si>
  <si>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</si>
  <si>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</si>
  <si>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</si>
  <si>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</si>
  <si>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</si>
  <si>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</si>
  <si>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</si>
  <si>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</si>
  <si>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</si>
  <si>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</si>
  <si>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</si>
  <si>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</si>
  <si>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</si>
  <si>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</si>
  <si>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</si>
  <si>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</si>
  <si>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</si>
  <si>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</si>
  <si>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</si>
  <si>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</si>
  <si>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</si>
  <si>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</si>
  <si>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</si>
  <si>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</si>
  <si>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</si>
  <si>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</si>
  <si>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</si>
  <si>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</si>
  <si>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</si>
  <si>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</si>
  <si>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</si>
  <si>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</si>
  <si>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</si>
  <si>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</si>
  <si>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</si>
  <si>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</si>
  <si>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</si>
  <si>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</si>
  <si>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</si>
  <si>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</si>
  <si>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</si>
  <si>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</si>
  <si>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</si>
  <si>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</si>
  <si>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</si>
  <si>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</si>
  <si>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</si>
  <si>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</si>
  <si>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</si>
  <si>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</si>
  <si>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</si>
  <si>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</si>
  <si>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</si>
  <si>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</si>
  <si>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</si>
  <si>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</si>
  <si>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</si>
  <si>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</si>
  <si>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</si>
  <si>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</si>
  <si>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</si>
  <si>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</si>
  <si>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</si>
  <si>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</si>
  <si>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</si>
  <si>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</si>
  <si>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</si>
  <si>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</si>
  <si>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</si>
  <si>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</si>
  <si>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</si>
  <si>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</si>
  <si>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</si>
  <si>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</si>
  <si>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</si>
  <si>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</si>
  <si>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</si>
  <si>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</si>
  <si>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</si>
  <si>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</si>
  <si>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</si>
  <si>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</si>
  <si>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</si>
  <si>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</si>
  <si>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</si>
  <si>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</si>
  <si>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</si>
  <si>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</si>
  <si>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</si>
  <si>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</si>
  <si>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</si>
  <si>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</si>
  <si>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</si>
  <si>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</si>
  <si>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</si>
  <si>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</si>
  <si>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</si>
  <si>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</si>
  <si>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</si>
  <si>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</si>
  <si>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</si>
  <si>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</si>
  <si>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</si>
  <si>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</si>
  <si>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</si>
  <si>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</si>
  <si>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</si>
  <si>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</si>
  <si>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</si>
  <si>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</si>
  <si>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</si>
  <si>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</si>
  <si>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</si>
  <si>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</si>
  <si>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</si>
  <si>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</si>
  <si>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</si>
  <si>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</si>
  <si>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</si>
  <si>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</si>
  <si>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</si>
  <si>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</si>
  <si>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</si>
  <si>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</si>
  <si>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</si>
  <si>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</si>
  <si>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</si>
  <si>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</si>
  <si>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</si>
  <si>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</si>
  <si>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</si>
  <si>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</si>
  <si>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</si>
  <si>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</si>
  <si>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</si>
  <si>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</si>
  <si>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</si>
  <si>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</si>
  <si>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</si>
  <si>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</si>
  <si>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</si>
  <si>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</si>
  <si>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</si>
  <si>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</si>
  <si>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</si>
  <si>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</si>
  <si>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</si>
  <si>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</si>
  <si>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</si>
  <si>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</si>
  <si>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</si>
  <si>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</si>
  <si>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</si>
  <si>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</si>
  <si>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</si>
  <si>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</si>
  <si>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</si>
  <si>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</si>
  <si>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</si>
  <si>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</si>
  <si>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</si>
  <si>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</si>
  <si>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</si>
  <si>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</si>
  <si>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</si>
  <si>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</si>
  <si>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</si>
  <si>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</si>
  <si>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</si>
  <si>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</si>
  <si>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</si>
  <si>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</si>
  <si>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</si>
  <si>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</si>
  <si>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</si>
  <si>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</si>
  <si>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</si>
  <si>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</si>
  <si>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</si>
  <si>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</si>
  <si>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</si>
  <si>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</si>
  <si>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</si>
  <si>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</si>
  <si>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</si>
  <si>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</si>
  <si>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</si>
  <si>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</si>
  <si>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</si>
  <si>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</si>
  <si>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</si>
  <si>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</si>
  <si>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</si>
  <si>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</si>
  <si>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</si>
  <si>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</si>
  <si>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</si>
  <si>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</si>
  <si>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</si>
  <si>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</si>
  <si>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</si>
  <si>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</si>
  <si>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</si>
  <si>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</si>
  <si>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</si>
  <si>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</si>
  <si>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</si>
  <si>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</si>
  <si>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</si>
  <si>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</si>
  <si>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</si>
  <si>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</si>
  <si>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</si>
  <si>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</si>
  <si>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</si>
  <si>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</si>
  <si>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</si>
  <si>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</si>
  <si>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</si>
  <si>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</si>
  <si>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</si>
  <si>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</si>
  <si>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</si>
  <si>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</si>
  <si>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</si>
  <si>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</si>
  <si>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</si>
  <si>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</si>
  <si>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</si>
  <si>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</si>
  <si>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</si>
  <si>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</si>
  <si>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</si>
  <si>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</si>
  <si>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</si>
  <si>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</si>
  <si>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</si>
  <si>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</si>
  <si>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</si>
  <si>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</si>
  <si>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</si>
  <si>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</si>
  <si>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</si>
  <si>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</si>
  <si>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</si>
  <si>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</si>
  <si>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</si>
  <si>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</si>
  <si>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</si>
  <si>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</si>
  <si>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</si>
  <si>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</si>
  <si>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</si>
  <si>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</si>
  <si>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</si>
  <si>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</si>
  <si>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</si>
  <si>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</si>
  <si>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</si>
  <si>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</si>
  <si>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</si>
  <si>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</si>
  <si>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</si>
  <si>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</si>
  <si>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</si>
  <si>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</si>
  <si>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</si>
  <si>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</si>
  <si>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</si>
  <si>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</si>
  <si>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</si>
  <si>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</si>
  <si>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</si>
  <si>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</si>
  <si>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</si>
  <si>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</si>
  <si>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</si>
  <si>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</si>
  <si>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</si>
  <si>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</si>
  <si>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</si>
  <si>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</si>
  <si>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</si>
  <si>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</si>
  <si>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</si>
  <si>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</si>
  <si>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</si>
  <si>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</si>
  <si>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</si>
  <si>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</si>
  <si>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</si>
  <si>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</si>
  <si>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</si>
  <si>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</si>
  <si>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</si>
  <si>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</si>
  <si>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</si>
  <si>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</si>
  <si>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</si>
  <si>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</si>
  <si>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</si>
  <si>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</si>
  <si>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</si>
  <si>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</si>
  <si>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</si>
  <si>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</si>
  <si>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</si>
  <si>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</si>
  <si>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</si>
  <si>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</si>
  <si>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</si>
  <si>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</si>
  <si>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</si>
  <si>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</si>
  <si>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</si>
  <si>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</si>
  <si>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</si>
  <si>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</si>
  <si>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</si>
  <si>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</si>
  <si>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</si>
  <si>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</si>
  <si>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</si>
  <si>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</si>
  <si>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</si>
  <si>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</si>
  <si>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</si>
  <si>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</si>
  <si>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</si>
  <si>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</si>
  <si>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</si>
  <si>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</si>
  <si>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</si>
  <si>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</si>
  <si>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</si>
  <si>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</si>
  <si>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</si>
  <si>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</si>
  <si>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</si>
  <si>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</si>
  <si>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</si>
  <si>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</si>
  <si>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</si>
  <si>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</si>
  <si>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</si>
  <si>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</si>
  <si>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</si>
  <si>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</si>
  <si>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</si>
  <si>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</si>
  <si>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</si>
  <si>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</si>
  <si>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</si>
  <si>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</si>
  <si>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</si>
  <si>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</si>
  <si>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</si>
  <si>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</si>
  <si>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</si>
  <si>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</si>
  <si>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</si>
  <si>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</si>
  <si>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</si>
  <si>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</si>
  <si>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</si>
  <si>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</si>
  <si>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</si>
  <si>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</si>
  <si>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</si>
  <si>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</si>
  <si>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</si>
  <si>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</si>
  <si>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</si>
  <si>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</si>
  <si>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</si>
  <si>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</si>
  <si>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</si>
  <si>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</si>
  <si>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</si>
  <si>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</si>
  <si>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</si>
  <si>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</si>
  <si>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</si>
  <si>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</si>
  <si>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</si>
  <si>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</si>
  <si>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</si>
  <si>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</si>
  <si>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</si>
  <si>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</si>
  <si>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</si>
  <si>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</si>
  <si>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</si>
  <si>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</si>
  <si>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</si>
  <si>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</si>
  <si>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</si>
  <si>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</si>
  <si>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</si>
  <si>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</si>
  <si>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</si>
  <si>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</si>
  <si>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</si>
  <si>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</si>
  <si>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</si>
  <si>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</si>
  <si>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</si>
  <si>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</si>
  <si>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</si>
  <si>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</si>
  <si>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</si>
  <si>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</si>
  <si>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</si>
  <si>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</si>
  <si>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</si>
  <si>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</si>
  <si>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</si>
  <si>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</si>
  <si>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</si>
  <si>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</si>
  <si>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</si>
  <si>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</si>
  <si>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</si>
  <si>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</si>
  <si>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</si>
  <si>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</si>
  <si>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</si>
  <si>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</si>
  <si>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</si>
  <si>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</si>
  <si>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</si>
  <si>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</si>
  <si>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</si>
  <si>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</si>
  <si>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</si>
  <si>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</si>
  <si>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</si>
  <si>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</si>
  <si>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</si>
  <si>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</si>
  <si>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</si>
  <si>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</si>
  <si>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</si>
  <si>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</si>
  <si>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</si>
  <si>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</si>
  <si>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</si>
  <si>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</si>
  <si>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</si>
  <si>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</si>
  <si>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</si>
  <si>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</si>
  <si>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</si>
  <si>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</si>
  <si>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</si>
  <si>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</si>
  <si>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</si>
  <si>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</si>
  <si>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</si>
  <si>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</si>
  <si>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</si>
  <si>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</si>
  <si>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</si>
  <si>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</si>
  <si>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</si>
  <si>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</si>
  <si>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</si>
  <si>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</si>
  <si>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</si>
  <si>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</si>
  <si>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</si>
  <si>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</si>
  <si>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</si>
  <si>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</si>
  <si>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</si>
  <si>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</si>
  <si>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</si>
  <si>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</si>
  <si>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</si>
  <si>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</si>
  <si>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</si>
  <si>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</si>
  <si>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</si>
  <si>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</si>
  <si>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</si>
  <si>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</si>
  <si>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</si>
  <si>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</si>
  <si>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</si>
  <si>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</si>
  <si>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</si>
  <si>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</si>
  <si>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</si>
  <si>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</si>
  <si>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</si>
  <si>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</si>
  <si>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</si>
  <si>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</si>
  <si>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</si>
  <si>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</si>
  <si>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</si>
  <si>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</si>
  <si>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</si>
  <si>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</si>
  <si>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</si>
  <si>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</si>
  <si>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</si>
  <si>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</si>
  <si>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</si>
  <si>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</si>
  <si>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</si>
  <si>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</si>
  <si>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</si>
  <si>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</si>
  <si>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</si>
  <si>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</si>
  <si>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</si>
  <si>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</si>
  <si>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</si>
  <si>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</si>
  <si>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</si>
  <si>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</si>
  <si>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</si>
  <si>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</si>
  <si>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</si>
  <si>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</si>
  <si>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</si>
  <si>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</si>
  <si>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</si>
  <si>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</si>
  <si>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</si>
  <si>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</si>
  <si>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</si>
  <si>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</si>
  <si>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</si>
  <si>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</si>
  <si>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</si>
  <si>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</si>
  <si>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</si>
  <si>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</si>
  <si>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</si>
  <si>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</si>
  <si>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</si>
  <si>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</si>
  <si>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</si>
  <si>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</si>
  <si>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</si>
  <si>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</si>
  <si>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</si>
  <si>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</si>
  <si>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</si>
  <si>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</si>
  <si>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</si>
  <si>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</si>
  <si>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</si>
  <si>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</si>
  <si>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</si>
  <si>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</si>
  <si>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</si>
  <si>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</si>
  <si>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</si>
  <si>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</si>
  <si>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</si>
  <si>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</si>
  <si>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</si>
  <si>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</si>
  <si>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</si>
  <si>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</si>
  <si>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</si>
  <si>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</si>
  <si>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</si>
  <si>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</si>
  <si>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</si>
  <si>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</si>
  <si>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</si>
  <si>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</si>
  <si>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</si>
  <si>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</si>
  <si>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</si>
  <si>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</si>
  <si>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</si>
  <si>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</si>
  <si>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</si>
  <si>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</si>
  <si>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</si>
  <si>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</si>
  <si>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</si>
  <si>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</si>
  <si>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</si>
  <si>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</si>
  <si>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</si>
  <si>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</si>
  <si>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</si>
  <si>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</si>
  <si>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</si>
  <si>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</si>
  <si>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</si>
  <si>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</si>
  <si>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</si>
  <si>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</si>
  <si>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</si>
  <si>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</si>
  <si>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</si>
  <si>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</si>
  <si>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</si>
  <si>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</si>
  <si>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</si>
  <si>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</si>
  <si>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</si>
  <si>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</si>
  <si>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</si>
  <si>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</si>
  <si>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</si>
  <si>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</si>
  <si>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</si>
  <si>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</si>
  <si>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</si>
  <si>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</si>
  <si>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</si>
  <si>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</si>
  <si>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</si>
  <si>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</si>
  <si>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</si>
  <si>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</si>
  <si>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</si>
  <si>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</si>
  <si>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</si>
  <si>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</si>
  <si>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</si>
  <si>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</si>
  <si>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</si>
  <si>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</si>
  <si>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</si>
  <si>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</si>
  <si>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</si>
  <si>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</si>
  <si>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</si>
  <si>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</si>
  <si>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</si>
  <si>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</si>
  <si>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</si>
  <si>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</si>
  <si>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</si>
  <si>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</si>
  <si>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</si>
  <si>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</si>
  <si>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</si>
  <si>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</si>
  <si>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</si>
  <si>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</si>
  <si>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</si>
  <si>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</si>
  <si>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</si>
  <si>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</si>
  <si>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</si>
  <si>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</si>
  <si>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</si>
  <si>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</si>
  <si>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</si>
  <si>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</si>
  <si>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</si>
  <si>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</si>
  <si>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</si>
  <si>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</si>
  <si>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</si>
  <si>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</si>
  <si>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</si>
  <si>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</si>
  <si>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</si>
  <si>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</si>
  <si>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</si>
  <si>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</si>
  <si>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</si>
  <si>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</si>
  <si>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</si>
  <si>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</si>
  <si>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</si>
  <si>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</si>
  <si>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</si>
  <si>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</si>
  <si>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</si>
  <si>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</si>
  <si>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</si>
  <si>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</si>
  <si>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</si>
  <si>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</si>
  <si>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</si>
  <si>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</si>
  <si>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</si>
  <si>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</si>
  <si>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</si>
  <si>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</si>
  <si>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</si>
  <si>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</si>
  <si>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</si>
  <si>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</si>
  <si>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</si>
  <si>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</si>
  <si>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</si>
  <si>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</si>
  <si>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</si>
  <si>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</si>
  <si>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</si>
  <si>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</si>
  <si>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</si>
  <si>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</si>
  <si>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</si>
  <si>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</si>
  <si>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</si>
  <si>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</si>
  <si>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</si>
  <si>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</si>
  <si>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</si>
  <si>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</si>
  <si>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</si>
  <si>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</si>
  <si>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</si>
  <si>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</si>
  <si>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</si>
  <si>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</si>
  <si>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</si>
  <si>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</si>
  <si>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</si>
  <si>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</si>
  <si>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</si>
  <si>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</si>
  <si>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</si>
  <si>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</si>
  <si>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</si>
  <si>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</si>
  <si>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</si>
  <si>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</si>
  <si>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</si>
  <si>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</si>
  <si>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</si>
  <si>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</si>
  <si>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</si>
  <si>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</si>
  <si>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</si>
  <si>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</si>
  <si>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</si>
  <si>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</si>
  <si>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</si>
  <si>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</si>
  <si>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</si>
  <si>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</si>
  <si>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</si>
  <si>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</si>
  <si>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</si>
  <si>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</si>
  <si>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</si>
  <si>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</si>
  <si>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</si>
  <si>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</si>
  <si>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</si>
  <si>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</si>
  <si>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</si>
  <si>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</si>
  <si>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</si>
  <si>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</si>
  <si>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</si>
  <si>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</si>
  <si>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</si>
  <si>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</si>
  <si>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</si>
  <si>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</si>
  <si>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</si>
  <si>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</si>
  <si>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</si>
  <si>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</si>
  <si>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</si>
  <si>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</si>
  <si>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</si>
  <si>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</si>
  <si>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</si>
  <si>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</si>
  <si>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</si>
  <si>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</si>
  <si>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</si>
  <si>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</si>
  <si>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</si>
  <si>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</si>
  <si>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</si>
  <si>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</si>
  <si>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</si>
  <si>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</si>
  <si>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</si>
  <si>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</si>
  <si>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</si>
  <si>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</si>
  <si>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</si>
  <si>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</si>
  <si>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</si>
  <si>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</si>
  <si>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</si>
  <si>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</si>
  <si>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</si>
  <si>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</si>
  <si>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</si>
  <si>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</si>
  <si>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</si>
  <si>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</si>
  <si>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</si>
  <si>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</si>
  <si>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</si>
  <si>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</si>
  <si>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</si>
  <si>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</si>
  <si>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</si>
  <si>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</si>
  <si>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</si>
  <si>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</si>
  <si>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</si>
  <si>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</si>
  <si>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</si>
  <si>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</si>
  <si>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</si>
  <si>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</si>
  <si>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</si>
  <si>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</si>
  <si>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</si>
  <si>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</si>
  <si>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</si>
  <si>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</si>
  <si>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</si>
  <si>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</si>
  <si>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</si>
  <si>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</si>
  <si>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</si>
  <si>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</si>
  <si>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</si>
  <si>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</si>
  <si>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</si>
  <si>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</si>
  <si>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</si>
  <si>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</si>
  <si>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</si>
  <si>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</si>
  <si>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</si>
  <si>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</si>
  <si>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</si>
  <si>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</si>
  <si>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</si>
  <si>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</si>
  <si>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</si>
  <si>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</si>
  <si>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</si>
  <si>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</si>
  <si>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</si>
  <si>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</si>
  <si>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</si>
  <si>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</si>
  <si>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</si>
  <si>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</si>
  <si>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</si>
  <si>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</si>
  <si>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</si>
  <si>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</si>
  <si>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</si>
  <si>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</si>
  <si>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</si>
  <si>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</si>
  <si>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</si>
  <si>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</si>
  <si>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</si>
  <si>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</si>
  <si>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</si>
  <si>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</si>
  <si>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</si>
  <si>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</si>
  <si>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</si>
  <si>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</si>
  <si>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</si>
  <si>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</si>
  <si>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</si>
  <si>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</si>
  <si>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</si>
  <si>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</si>
  <si>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</si>
  <si>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</si>
  <si>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</si>
  <si>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</si>
  <si>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</si>
  <si>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</si>
  <si>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</si>
  <si>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</si>
  <si>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</si>
  <si>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</si>
  <si>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</si>
  <si>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</si>
  <si>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</si>
  <si>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</si>
  <si>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</si>
  <si>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</si>
  <si>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</si>
  <si>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</si>
  <si>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</si>
  <si>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</si>
  <si>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</si>
  <si>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</si>
  <si>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</si>
  <si>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</si>
  <si>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</si>
  <si>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</si>
  <si>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</si>
  <si>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</si>
  <si>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</si>
  <si>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</si>
  <si>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</si>
  <si>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</si>
  <si>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</si>
  <si>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</si>
  <si>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</si>
  <si>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</si>
  <si>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</si>
  <si>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</si>
  <si>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</si>
  <si>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</si>
  <si>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</si>
  <si>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</si>
  <si>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</si>
  <si>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</si>
  <si>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</si>
  <si>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</si>
  <si>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</si>
  <si>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</si>
  <si>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</si>
  <si>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</si>
  <si>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</si>
  <si>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</si>
  <si>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</si>
  <si>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</si>
  <si>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</si>
  <si>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</si>
  <si>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</si>
  <si>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</si>
  <si>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</si>
  <si>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</si>
  <si>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</si>
  <si>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</si>
  <si>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</si>
  <si>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</si>
  <si>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</si>
  <si>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</si>
  <si>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</si>
  <si>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</si>
  <si>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</si>
  <si>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</si>
  <si>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</si>
  <si>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</si>
  <si>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</si>
  <si>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</si>
  <si>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</si>
  <si>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</si>
  <si>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</si>
  <si>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</si>
  <si>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</si>
  <si>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</si>
  <si>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</si>
  <si>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</si>
  <si>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</si>
  <si>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</si>
  <si>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</si>
  <si>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</si>
  <si>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</si>
  <si>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</si>
  <si>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</si>
  <si>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</si>
  <si>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</si>
  <si>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</si>
  <si>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</si>
  <si>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</si>
  <si>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</si>
  <si>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</si>
  <si>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</si>
  <si>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</si>
  <si>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</si>
  <si>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</si>
  <si>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</si>
  <si>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</si>
  <si>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</si>
  <si>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</si>
  <si>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</si>
  <si>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</si>
  <si>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</si>
  <si>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</si>
  <si>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</si>
  <si>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</si>
  <si>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</si>
  <si>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</si>
  <si>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</si>
  <si>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</si>
  <si>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</si>
  <si>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</si>
  <si>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</si>
  <si>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</si>
  <si>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</si>
  <si>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</si>
  <si>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</si>
  <si>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</si>
  <si>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</si>
  <si>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</si>
  <si>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</si>
  <si>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</si>
  <si>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</si>
  <si>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</si>
  <si>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</si>
  <si>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</si>
  <si>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</si>
  <si>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</si>
  <si>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</si>
  <si>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</si>
  <si>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</si>
  <si>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</si>
  <si>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</si>
  <si>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</si>
  <si>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</si>
  <si>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</si>
  <si>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</si>
  <si>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</si>
  <si>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</si>
  <si>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</si>
  <si>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</si>
  <si>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</si>
  <si>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</si>
  <si>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</si>
  <si>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</si>
  <si>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</si>
  <si>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</si>
  <si>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</si>
  <si>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</si>
  <si>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</si>
  <si>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</si>
  <si>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</si>
  <si>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</si>
  <si>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</si>
  <si>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</si>
  <si>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</si>
  <si>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</si>
  <si>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</si>
  <si>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</si>
  <si>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</si>
  <si>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</si>
  <si>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</si>
  <si>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</si>
  <si>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</si>
  <si>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</si>
  <si>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</si>
  <si>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</si>
  <si>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</si>
  <si>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</si>
  <si>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</si>
  <si>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</si>
  <si>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</si>
  <si>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</si>
  <si>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</si>
  <si>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</si>
  <si>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</si>
  <si>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</si>
  <si>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</si>
  <si>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</si>
  <si>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</si>
  <si>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</si>
  <si>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</si>
  <si>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</si>
  <si>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</si>
  <si>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</si>
  <si>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</si>
  <si>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</si>
  <si>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</si>
  <si>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</si>
  <si>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</si>
  <si>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</si>
  <si>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</si>
  <si>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</si>
  <si>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</si>
  <si>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</si>
  <si>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</si>
  <si>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</si>
  <si>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</si>
  <si>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</si>
  <si>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</si>
  <si>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</si>
  <si>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</si>
  <si>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</si>
  <si>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</si>
  <si>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</si>
  <si>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</si>
  <si>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</si>
  <si>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</si>
  <si>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</si>
  <si>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</si>
  <si>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</si>
  <si>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</si>
  <si>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</si>
  <si>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</si>
  <si>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</si>
  <si>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</si>
  <si>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</si>
  <si>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</si>
  <si>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</si>
  <si>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</si>
  <si>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</si>
  <si>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</si>
  <si>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</si>
  <si>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</si>
  <si>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</si>
  <si>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</si>
  <si>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</si>
  <si>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</si>
  <si>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</si>
  <si>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</si>
  <si>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</si>
  <si>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</si>
  <si>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</si>
  <si>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</si>
  <si>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</si>
  <si>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</si>
  <si>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</si>
  <si>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</si>
  <si>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</si>
  <si>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</si>
  <si>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</si>
  <si>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</si>
  <si>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</si>
  <si>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</si>
  <si>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</si>
  <si>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</si>
  <si>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</si>
  <si>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</si>
  <si>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</si>
  <si>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</si>
  <si>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</si>
  <si>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</si>
  <si>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</si>
  <si>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</si>
  <si>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</si>
  <si>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</si>
  <si>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</si>
  <si>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</si>
  <si>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</si>
  <si>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</si>
  <si>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</si>
  <si>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</si>
  <si>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</si>
  <si>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</si>
  <si>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</si>
  <si>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</si>
  <si>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</si>
  <si>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</si>
  <si>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</si>
  <si>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</si>
  <si>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</si>
  <si>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</si>
  <si>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</si>
  <si>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</si>
  <si>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</si>
  <si>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</si>
  <si>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</si>
  <si>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</si>
  <si>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</si>
  <si>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</si>
  <si>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</si>
  <si>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</si>
  <si>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</si>
  <si>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</si>
  <si>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</si>
  <si>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</si>
  <si>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</si>
  <si>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</si>
  <si>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</si>
  <si>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</si>
  <si>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</si>
  <si>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</si>
  <si>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</si>
  <si>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</si>
  <si>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</si>
  <si>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</si>
  <si>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</si>
  <si>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</si>
  <si>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</si>
  <si>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</si>
  <si>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</si>
  <si>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</si>
  <si>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</si>
  <si>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</si>
  <si>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</si>
  <si>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</si>
  <si>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</si>
  <si>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</si>
  <si>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</si>
  <si>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</si>
  <si>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</si>
  <si>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</si>
  <si>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</si>
  <si>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</si>
  <si>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</si>
  <si>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</si>
  <si>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</si>
  <si>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</si>
  <si>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</si>
  <si>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</si>
  <si>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</si>
  <si>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</si>
  <si>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</si>
  <si>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</si>
  <si>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</si>
  <si>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</si>
  <si>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</si>
  <si>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</si>
  <si>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</si>
  <si>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</si>
  <si>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</si>
  <si>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</si>
  <si>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</si>
  <si>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</si>
  <si>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</si>
  <si>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</si>
  <si>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</si>
  <si>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</si>
  <si>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</si>
  <si>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</si>
  <si>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</si>
  <si>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</si>
  <si>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</si>
  <si>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</si>
  <si>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</si>
  <si>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</si>
  <si>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</si>
  <si>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</si>
  <si>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</si>
  <si>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</si>
  <si>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</si>
  <si>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</si>
  <si>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</si>
  <si>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</si>
  <si>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</si>
  <si>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</si>
  <si>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</si>
  <si>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</si>
  <si>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</si>
  <si>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</si>
  <si>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</si>
  <si>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</si>
  <si>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</si>
  <si>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</si>
  <si>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</si>
  <si>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</si>
  <si>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</si>
  <si>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</si>
  <si>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</si>
  <si>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</si>
  <si>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</si>
  <si>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</si>
  <si>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</si>
  <si>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</si>
  <si>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</si>
  <si>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</si>
  <si>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</si>
  <si>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</si>
  <si>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</si>
  <si>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</si>
  <si>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</si>
  <si>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</si>
  <si>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</si>
  <si>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</si>
  <si>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</si>
  <si>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</si>
  <si>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</si>
  <si>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</si>
  <si>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</si>
  <si>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</si>
  <si>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</si>
  <si>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</si>
  <si>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</si>
  <si>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</si>
  <si>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</si>
  <si>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</si>
  <si>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</si>
  <si>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</si>
  <si>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</si>
  <si>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</si>
  <si>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</si>
  <si>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</si>
  <si>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</si>
  <si>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</si>
  <si>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</si>
  <si>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</si>
  <si>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</si>
  <si>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</si>
  <si>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</si>
  <si>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</si>
  <si>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</si>
  <si>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</si>
  <si>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</si>
  <si>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</si>
  <si>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</si>
  <si>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</si>
  <si>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</si>
  <si>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</si>
  <si>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</si>
  <si>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</si>
  <si>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</si>
  <si>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</si>
  <si>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</si>
  <si>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</si>
  <si>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</si>
  <si>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</si>
  <si>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</si>
  <si>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</si>
  <si>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</si>
  <si>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</si>
  <si>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</si>
  <si>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</si>
  <si>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</si>
  <si>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</si>
  <si>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</si>
  <si>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</si>
  <si>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</si>
  <si>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</si>
  <si>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</si>
  <si>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</si>
  <si>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</si>
  <si>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</si>
  <si>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</si>
  <si>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</si>
  <si>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</si>
  <si>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</si>
  <si>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</si>
  <si>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</si>
  <si>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</si>
  <si>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</si>
  <si>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</si>
  <si>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</si>
  <si>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</si>
  <si>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</si>
  <si>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</si>
  <si>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</si>
  <si>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</si>
  <si>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</si>
  <si>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</si>
  <si>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</si>
  <si>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</si>
  <si>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</si>
  <si>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</si>
  <si>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</si>
  <si>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</si>
  <si>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</si>
  <si>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</si>
  <si>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</si>
  <si>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</si>
  <si>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</si>
  <si>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</si>
  <si>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</si>
  <si>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</si>
  <si>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</si>
  <si>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</si>
  <si>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</si>
  <si>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</si>
  <si>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</si>
  <si>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</si>
  <si>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</si>
  <si>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</si>
  <si>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</si>
  <si>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</si>
  <si>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</si>
  <si>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</si>
  <si>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</si>
  <si>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</si>
  <si>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</si>
  <si>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</si>
  <si>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</si>
  <si>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</si>
  <si>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</si>
  <si>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</si>
  <si>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</si>
  <si>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</si>
  <si>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</si>
  <si>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</si>
  <si>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</si>
  <si>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</si>
  <si>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</si>
  <si>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</si>
  <si>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</si>
  <si>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</si>
  <si>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</si>
  <si>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</si>
  <si>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</si>
  <si>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</si>
  <si>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</si>
  <si>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</si>
  <si>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</si>
  <si>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</si>
  <si>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</si>
  <si>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</si>
  <si>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</si>
  <si>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</si>
  <si>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</si>
  <si>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</si>
  <si>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</si>
  <si>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</si>
  <si>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</si>
  <si>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</si>
  <si>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</si>
  <si>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</si>
  <si>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</si>
  <si>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</si>
  <si>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</si>
  <si>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</si>
  <si>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</si>
  <si>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</si>
  <si>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</si>
  <si>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</si>
  <si>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</si>
  <si>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</si>
  <si>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</si>
  <si>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</si>
  <si>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</si>
  <si>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</si>
  <si>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</si>
  <si>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</si>
  <si>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</si>
  <si>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</si>
  <si>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</si>
  <si>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</si>
  <si>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</si>
  <si>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</si>
  <si>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</si>
  <si>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</si>
  <si>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</si>
  <si>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</si>
  <si>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</si>
  <si>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</si>
  <si>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</si>
  <si>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</si>
  <si>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</si>
  <si>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</si>
  <si>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</si>
  <si>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</si>
  <si>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</si>
  <si>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</si>
  <si>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</si>
  <si>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</si>
  <si>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</si>
  <si>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</si>
  <si>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</si>
  <si>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</si>
  <si>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</si>
  <si>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</si>
  <si>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</si>
  <si>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</si>
  <si>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</si>
  <si>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</si>
  <si>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</si>
  <si>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</si>
  <si>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</si>
  <si>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</si>
  <si>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</si>
  <si>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</si>
  <si>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</si>
  <si>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</si>
  <si>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</si>
  <si>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</si>
  <si>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</si>
  <si>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</si>
  <si>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</si>
  <si>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</si>
  <si>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</si>
  <si>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</si>
  <si>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</si>
  <si>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</si>
  <si>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</si>
  <si>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</si>
  <si>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</si>
  <si>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</si>
  <si>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</si>
  <si>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</si>
  <si>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</si>
  <si>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</si>
  <si>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</si>
  <si>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</si>
  <si>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</si>
  <si>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</si>
  <si>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</si>
  <si>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</si>
  <si>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</si>
  <si>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</si>
  <si>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</si>
  <si>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</si>
  <si>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</si>
  <si>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</si>
  <si>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</si>
  <si>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</si>
  <si>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</si>
  <si>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</si>
  <si>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</si>
  <si>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</si>
  <si>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</si>
  <si>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</si>
  <si>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</si>
  <si>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</si>
  <si>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</si>
  <si>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</si>
  <si>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</si>
  <si>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</si>
  <si>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</si>
  <si>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</si>
  <si>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</si>
  <si>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</si>
  <si>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</si>
  <si>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</si>
  <si>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</si>
  <si>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</si>
  <si>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</si>
  <si>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</si>
  <si>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</si>
  <si>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</si>
  <si>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</si>
  <si>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</si>
  <si>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</si>
  <si>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</si>
  <si>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</si>
  <si>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</si>
  <si>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</si>
  <si>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</si>
  <si>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</si>
  <si>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</si>
  <si>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</si>
  <si>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</si>
  <si>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</si>
  <si>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</si>
  <si>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</si>
  <si>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</si>
  <si>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</si>
  <si>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</si>
  <si>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</si>
  <si>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</si>
  <si>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</si>
  <si>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</si>
  <si>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</si>
  <si>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</si>
  <si>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</si>
  <si>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</si>
  <si>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</si>
  <si>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</si>
  <si>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</si>
  <si>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</si>
  <si>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</si>
  <si>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</si>
  <si>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</si>
  <si>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</si>
  <si>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</si>
  <si>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</si>
  <si>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</si>
  <si>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</si>
  <si>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</si>
  <si>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</si>
  <si>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</si>
  <si>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</si>
  <si>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</si>
  <si>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</si>
  <si>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</si>
  <si>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</si>
  <si>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</si>
  <si>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</si>
  <si>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</si>
  <si>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</si>
  <si>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</si>
  <si>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</si>
  <si>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</si>
  <si>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</si>
  <si>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</si>
  <si>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</si>
  <si>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</si>
  <si>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</si>
  <si>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</si>
  <si>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</si>
  <si>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</si>
  <si>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</si>
  <si>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</si>
  <si>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</si>
  <si>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</si>
  <si>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</si>
  <si>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</si>
  <si>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</si>
  <si>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</si>
  <si>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</si>
  <si>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</si>
  <si>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</si>
  <si>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</si>
  <si>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</si>
  <si>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</si>
  <si>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</si>
  <si>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</si>
  <si>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</si>
  <si>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</si>
  <si>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</si>
  <si>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</si>
  <si>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</si>
  <si>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</si>
  <si>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</si>
  <si>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</si>
  <si>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</si>
  <si>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</si>
  <si>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</si>
  <si>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</si>
  <si>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</si>
  <si>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</si>
  <si>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</si>
  <si>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</si>
  <si>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</si>
  <si>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</si>
  <si>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</si>
  <si>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</si>
  <si>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</si>
  <si>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</si>
  <si>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</si>
  <si>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</si>
  <si>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</si>
  <si>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</si>
  <si>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</si>
  <si>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</si>
  <si>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</si>
  <si>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</si>
  <si>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</si>
  <si>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</si>
  <si>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</si>
  <si>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</si>
  <si>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</si>
  <si>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</si>
  <si>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</si>
  <si>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</si>
  <si>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</si>
  <si>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</si>
  <si>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</si>
  <si>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</si>
  <si>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</si>
  <si>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</si>
  <si>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</si>
  <si>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</si>
  <si>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</si>
  <si>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</si>
  <si>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</si>
  <si>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</si>
  <si>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</si>
  <si>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</si>
  <si>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</si>
  <si>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</si>
  <si>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</si>
  <si>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</si>
  <si>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</si>
  <si>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</si>
  <si>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</si>
  <si>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</si>
  <si>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</si>
  <si>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</si>
  <si>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</si>
  <si>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</si>
  <si>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</si>
  <si>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</si>
  <si>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</si>
  <si>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</si>
  <si>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</si>
  <si>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</si>
  <si>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</si>
  <si>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</si>
  <si>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</si>
  <si>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</si>
  <si>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</si>
  <si>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</si>
  <si>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</si>
  <si>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</si>
  <si>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</si>
  <si>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</si>
  <si>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</si>
  <si>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</si>
  <si>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</si>
  <si>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</si>
  <si>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</si>
  <si>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</si>
  <si>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</si>
  <si>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</si>
  <si>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</si>
  <si>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</si>
  <si>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</si>
  <si>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</si>
  <si>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</si>
  <si>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</si>
  <si>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</si>
  <si>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</si>
  <si>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</si>
  <si>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</si>
  <si>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</si>
  <si>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</si>
  <si>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</si>
  <si>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</si>
  <si>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</si>
  <si>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</si>
  <si>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</si>
  <si>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</si>
  <si>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</si>
  <si>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</si>
  <si>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</si>
  <si>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</si>
  <si>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</si>
  <si>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</si>
  <si>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</si>
  <si>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</si>
  <si>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</si>
  <si>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</si>
  <si>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</si>
  <si>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</si>
  <si>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</si>
  <si>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</si>
  <si>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</si>
  <si>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</si>
  <si>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</si>
  <si>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</si>
  <si>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</si>
  <si>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</si>
  <si>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</si>
  <si>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</si>
  <si>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</si>
  <si>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</si>
  <si>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</si>
  <si>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</si>
  <si>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</si>
  <si>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</si>
  <si>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</si>
  <si>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</si>
  <si>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</si>
  <si>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</si>
  <si>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</si>
  <si>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</si>
  <si>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</si>
  <si>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</si>
  <si>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</si>
  <si>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</si>
  <si>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</si>
  <si>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</si>
  <si>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</si>
  <si>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</si>
  <si>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</si>
  <si>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</si>
  <si>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</si>
  <si>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</si>
  <si>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</si>
  <si>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</si>
  <si>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</si>
  <si>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</si>
  <si>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</si>
  <si>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</si>
  <si>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</si>
  <si>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</si>
  <si>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</si>
  <si>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</si>
  <si>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</si>
  <si>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</si>
  <si>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</si>
  <si>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</si>
  <si>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</si>
  <si>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</si>
  <si>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</si>
  <si>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</si>
  <si>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</si>
  <si>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</si>
  <si>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</si>
  <si>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</si>
  <si>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</si>
  <si>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</si>
  <si>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</si>
  <si>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</si>
  <si>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</si>
  <si>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</si>
  <si>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</si>
  <si>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</si>
  <si>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</si>
  <si>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</si>
  <si>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</si>
  <si>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</si>
  <si>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</si>
  <si>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</si>
  <si>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</si>
  <si>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</si>
  <si>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</si>
  <si>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</si>
  <si>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</si>
  <si>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</si>
  <si>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</si>
  <si>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</si>
  <si>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</si>
  <si>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</si>
  <si>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</si>
  <si>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</si>
  <si>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</si>
  <si>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</si>
  <si>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</si>
  <si>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</si>
  <si>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</si>
  <si>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</si>
  <si>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</si>
  <si>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</si>
  <si>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</si>
  <si>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</si>
  <si>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</si>
  <si>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</si>
  <si>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</si>
  <si>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</si>
  <si>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</si>
  <si>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</si>
  <si>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</si>
  <si>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</si>
  <si>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</si>
  <si>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</si>
  <si>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</si>
  <si>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</si>
  <si>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</si>
  <si>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</si>
  <si>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</si>
  <si>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</si>
  <si>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</si>
  <si>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</si>
  <si>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</si>
  <si>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</si>
  <si>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</si>
  <si>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</si>
  <si>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</si>
  <si>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</si>
  <si>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</si>
  <si>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</si>
  <si>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</si>
  <si>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</si>
  <si>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</si>
  <si>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</si>
  <si>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</si>
  <si>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</si>
  <si>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</si>
  <si>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</si>
  <si>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</si>
  <si>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</si>
  <si>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</si>
  <si>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</si>
  <si>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</si>
  <si>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</si>
  <si>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</si>
  <si>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</si>
  <si>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</si>
  <si>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</si>
  <si>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</si>
  <si>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</si>
  <si>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</si>
  <si>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</si>
  <si>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</si>
  <si>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</si>
  <si>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</si>
  <si>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</si>
  <si>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</si>
  <si>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</si>
  <si>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</si>
  <si>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</si>
  <si>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</si>
  <si>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</si>
  <si>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</si>
  <si>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</si>
  <si>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</si>
  <si>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</si>
  <si>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</si>
  <si>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</si>
  <si>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</si>
  <si>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</si>
  <si>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</si>
  <si>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</si>
  <si>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</si>
  <si>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</si>
  <si>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</si>
  <si>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</si>
  <si>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</si>
  <si>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</si>
  <si>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</si>
  <si>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</si>
  <si>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</si>
  <si>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</si>
  <si>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</si>
  <si>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</si>
  <si>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</si>
  <si>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</si>
  <si>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</si>
  <si>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</si>
  <si>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</si>
  <si>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</si>
  <si>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</si>
  <si>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</si>
  <si>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</si>
  <si>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</si>
  <si>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</si>
  <si>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</si>
  <si>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</si>
  <si>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</si>
  <si>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</si>
  <si>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</si>
  <si>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</si>
  <si>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</si>
  <si>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</si>
  <si>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</si>
  <si>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</si>
  <si>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</si>
  <si>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</si>
  <si>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</si>
  <si>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</si>
  <si>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</si>
  <si>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</si>
  <si>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</si>
  <si>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</si>
  <si>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</si>
  <si>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</si>
  <si>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</si>
  <si>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</si>
  <si>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</si>
  <si>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</si>
  <si>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</si>
  <si>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</si>
  <si>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</si>
  <si>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</si>
  <si>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</si>
  <si>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</si>
  <si>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</si>
  <si>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</si>
  <si>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</si>
  <si>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</si>
  <si>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</si>
  <si>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</si>
  <si>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</si>
  <si>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</si>
  <si>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</si>
  <si>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</si>
  <si>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</si>
  <si>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</si>
  <si>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</si>
  <si>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</si>
  <si>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</si>
  <si>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</si>
  <si>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</si>
  <si>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</si>
  <si>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</si>
  <si>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</si>
  <si>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</si>
  <si>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</si>
  <si>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</si>
  <si>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</si>
  <si>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</si>
  <si>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</si>
  <si>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</si>
  <si>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</si>
  <si>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</si>
  <si>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</si>
  <si>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</si>
  <si>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</si>
  <si>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</si>
  <si>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</si>
  <si>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</si>
  <si>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</si>
  <si>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</si>
  <si>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</si>
  <si>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</si>
  <si>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</si>
  <si>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</si>
  <si>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</si>
  <si>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</si>
  <si>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</si>
  <si>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</si>
  <si>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</si>
  <si>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</si>
  <si>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</si>
  <si>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</si>
  <si>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</si>
  <si>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</si>
  <si>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</si>
  <si>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</si>
  <si>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</si>
  <si>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</si>
  <si>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</si>
  <si>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</si>
  <si>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</si>
  <si>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</si>
  <si>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</si>
  <si>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</si>
  <si>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</si>
  <si>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</si>
  <si>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</si>
  <si>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</si>
  <si>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</si>
  <si>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</si>
  <si>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</si>
  <si>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</si>
  <si>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</si>
  <si>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</si>
  <si>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</si>
  <si>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</si>
  <si>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</si>
  <si>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</si>
  <si>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</si>
  <si>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</si>
  <si>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</si>
  <si>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</si>
  <si>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</si>
  <si>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</si>
  <si>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</si>
  <si>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</si>
  <si>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</si>
  <si>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</si>
  <si>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</si>
  <si>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</si>
  <si>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</si>
  <si>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</si>
  <si>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</si>
  <si>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</si>
  <si>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</si>
  <si>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</si>
  <si>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</si>
  <si>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</si>
  <si>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</si>
  <si>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</si>
  <si>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</si>
  <si>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</si>
  <si>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</si>
  <si>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</si>
  <si>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</si>
  <si>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</si>
  <si>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</si>
  <si>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</si>
  <si>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</si>
  <si>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</si>
  <si>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</si>
  <si>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</si>
  <si>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</si>
  <si>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</si>
  <si>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</si>
  <si>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</si>
  <si>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</si>
  <si>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</si>
  <si>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</si>
  <si>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</si>
  <si>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</si>
  <si>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</si>
  <si>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</si>
  <si>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</si>
  <si>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</si>
  <si>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</si>
  <si>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</si>
  <si>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</si>
  <si>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</si>
  <si>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</si>
  <si>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</si>
  <si>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</si>
  <si>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</si>
  <si>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</si>
  <si>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</si>
  <si>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</si>
  <si>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</si>
  <si>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</si>
  <si>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</si>
  <si>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</si>
  <si>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</si>
  <si>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</si>
  <si>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</si>
  <si>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</si>
  <si>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</si>
  <si>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</si>
  <si>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</si>
  <si>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</si>
  <si>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</si>
  <si>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</si>
  <si>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</si>
  <si>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</si>
  <si>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</si>
  <si>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</si>
  <si>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</si>
  <si>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</si>
  <si>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</si>
  <si>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</si>
  <si>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</si>
  <si>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</si>
  <si>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</si>
  <si>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</si>
  <si>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</si>
  <si>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</si>
  <si>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</si>
  <si>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</si>
  <si>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</si>
  <si>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</si>
  <si>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</si>
  <si>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</si>
  <si>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</si>
  <si>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</si>
  <si>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</si>
  <si>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</si>
  <si>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</si>
  <si>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</si>
  <si>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</si>
  <si>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</si>
  <si>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</si>
  <si>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</si>
  <si>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</si>
  <si>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</si>
  <si>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</si>
  <si>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</si>
  <si>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</si>
  <si>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</si>
  <si>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</si>
  <si>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</si>
  <si>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</si>
  <si>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</si>
  <si>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</si>
  <si>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</si>
  <si>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</si>
  <si>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</si>
  <si>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</si>
  <si>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</si>
  <si>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</si>
  <si>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</si>
  <si>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</si>
  <si>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</si>
  <si>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</si>
  <si>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</si>
  <si>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</si>
  <si>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</si>
  <si>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</si>
  <si>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</si>
  <si>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</si>
  <si>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</si>
  <si>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</si>
  <si>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</si>
  <si>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</si>
  <si>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</si>
  <si>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</si>
  <si>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</si>
  <si>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</si>
  <si>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</si>
  <si>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</si>
  <si>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</si>
  <si>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</si>
  <si>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</si>
  <si>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</si>
  <si>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</si>
  <si>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</si>
  <si>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</si>
  <si>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</si>
  <si>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</si>
  <si>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</si>
  <si>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</si>
  <si>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</si>
  <si>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</si>
  <si>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</si>
  <si>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</si>
  <si>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</si>
  <si>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</si>
  <si>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</si>
  <si>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</si>
  <si>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</si>
  <si>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</si>
  <si>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</si>
  <si>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</si>
  <si>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</si>
  <si>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</si>
  <si>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</si>
  <si>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</si>
  <si>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</si>
  <si>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</si>
  <si>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</si>
  <si>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</si>
  <si>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</si>
  <si>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</si>
  <si>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</si>
  <si>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</si>
  <si>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</si>
  <si>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</si>
  <si>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</si>
  <si>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</si>
  <si>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</si>
  <si>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</si>
  <si>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</si>
  <si>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</si>
  <si>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</si>
  <si>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</si>
  <si>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</si>
  <si>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</si>
  <si>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</si>
  <si>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</si>
  <si>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</si>
  <si>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</si>
  <si>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</si>
  <si>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</si>
  <si>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</si>
  <si>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</si>
  <si>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</si>
  <si>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</si>
  <si>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</si>
  <si>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</si>
  <si>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</si>
  <si>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</si>
  <si>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</si>
  <si>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</si>
  <si>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</si>
  <si>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</si>
  <si>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</si>
  <si>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</si>
  <si>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</si>
  <si>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</si>
  <si>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</si>
  <si>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</si>
  <si>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</si>
  <si>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</si>
  <si>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</si>
  <si>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</si>
  <si>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</si>
  <si>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</si>
  <si>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</si>
  <si>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</si>
  <si>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</si>
  <si>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</si>
  <si>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</si>
  <si>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</si>
  <si>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</si>
  <si>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</si>
  <si>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</si>
  <si>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</si>
  <si>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</si>
  <si>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</si>
  <si>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</si>
  <si>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</si>
  <si>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</si>
  <si>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</si>
  <si>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</si>
  <si>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</si>
  <si>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</si>
  <si>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</si>
  <si>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</si>
  <si>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</si>
  <si>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</si>
  <si>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</si>
  <si>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</si>
  <si>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</si>
  <si>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</si>
  <si>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</si>
  <si>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</si>
  <si>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</si>
  <si>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</si>
  <si>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</si>
  <si>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</si>
  <si>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</si>
  <si>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</si>
  <si>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</si>
  <si>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</si>
  <si>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</si>
  <si>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</si>
  <si>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</si>
  <si>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</si>
  <si>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</si>
  <si>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</si>
  <si>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</si>
  <si>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</si>
  <si>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</si>
  <si>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</si>
  <si>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</si>
  <si>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</si>
  <si>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</si>
  <si>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</si>
  <si>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</si>
  <si>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</si>
  <si>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</si>
  <si>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</si>
  <si>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</si>
  <si>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</si>
  <si>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</si>
  <si>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</si>
  <si>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</si>
  <si>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</si>
  <si>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</si>
  <si>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</si>
  <si>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</si>
  <si>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</si>
  <si>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</si>
  <si>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</si>
  <si>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</si>
  <si>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</si>
  <si>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</si>
  <si>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</si>
  <si>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</si>
  <si>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</si>
  <si>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</si>
  <si>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</si>
  <si>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</si>
  <si>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</si>
  <si>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</si>
  <si>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</si>
  <si>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</si>
  <si>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</si>
  <si>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</si>
  <si>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</si>
  <si>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</si>
  <si>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</si>
  <si>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</si>
  <si>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</si>
  <si>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</si>
  <si>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</si>
  <si>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</si>
  <si>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</si>
  <si>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</si>
  <si>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</si>
  <si>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</si>
  <si>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</si>
  <si>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</si>
  <si>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</si>
  <si>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</si>
  <si>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</si>
  <si>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</si>
  <si>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</si>
  <si>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</si>
  <si>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</si>
  <si>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</si>
  <si>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</si>
  <si>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</si>
  <si>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</si>
  <si>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</si>
  <si>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</si>
  <si>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</si>
  <si>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</si>
  <si>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</si>
  <si>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</si>
  <si>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</si>
  <si>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</si>
  <si>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</si>
  <si>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</si>
  <si>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</si>
  <si>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</si>
  <si>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</si>
  <si>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</si>
  <si>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</si>
  <si>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</si>
  <si>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</si>
  <si>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</si>
  <si>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</si>
  <si>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</si>
  <si>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</si>
  <si>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</si>
  <si>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</si>
  <si>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</si>
  <si>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</si>
  <si>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</si>
  <si>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</si>
  <si>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</si>
  <si>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</si>
  <si>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</si>
  <si>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</si>
  <si>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</si>
  <si>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</si>
  <si>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</si>
  <si>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</si>
  <si>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</si>
  <si>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</si>
  <si>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</si>
  <si>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</si>
  <si>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</si>
  <si>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</si>
  <si>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</si>
  <si>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</si>
  <si>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</si>
  <si>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</si>
  <si>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</si>
  <si>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</si>
  <si>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</si>
  <si>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</si>
  <si>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</si>
  <si>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</si>
  <si>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</si>
  <si>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</si>
  <si>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</si>
  <si>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</si>
  <si>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</si>
  <si>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</si>
  <si>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</si>
  <si>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</si>
  <si>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</si>
  <si>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</si>
  <si>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</si>
  <si>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</si>
  <si>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</si>
  <si>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</si>
  <si>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</si>
  <si>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</si>
  <si>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</si>
  <si>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</si>
  <si>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</si>
  <si>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</si>
  <si>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</si>
  <si>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</si>
  <si>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</si>
  <si>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</si>
  <si>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</si>
  <si>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</si>
  <si>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</si>
  <si>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</si>
  <si>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</si>
  <si>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</si>
  <si>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</si>
  <si>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</si>
  <si>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</si>
  <si>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</si>
  <si>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</si>
  <si>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</si>
  <si>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</si>
  <si>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</si>
  <si>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</si>
  <si>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</si>
  <si>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</si>
  <si>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</si>
  <si>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</si>
  <si>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</si>
  <si>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</si>
  <si>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</si>
  <si>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</si>
  <si>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</si>
  <si>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</si>
  <si>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</si>
  <si>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</si>
  <si>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</si>
  <si>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</si>
  <si>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</si>
  <si>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</si>
  <si>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</si>
  <si>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</si>
  <si>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</si>
  <si>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</si>
  <si>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</si>
  <si>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</si>
  <si>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</si>
  <si>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</si>
  <si>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</si>
  <si>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</si>
  <si>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</si>
  <si>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</si>
  <si>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</si>
  <si>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</si>
  <si>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</si>
  <si>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</si>
  <si>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</si>
  <si>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</si>
  <si>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</si>
  <si>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</si>
  <si>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</si>
  <si>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</si>
  <si>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</si>
  <si>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</si>
  <si>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</si>
  <si>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</si>
  <si>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</si>
  <si>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</si>
  <si>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</si>
  <si>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</si>
  <si>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</si>
  <si>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</si>
  <si>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</si>
  <si>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</si>
  <si>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</si>
  <si>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</si>
  <si>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</si>
  <si>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</si>
  <si>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</si>
  <si>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</si>
  <si>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</si>
  <si>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</si>
  <si>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</si>
  <si>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</si>
  <si>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</si>
  <si>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</si>
  <si>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</si>
  <si>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</si>
  <si>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</si>
  <si>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</si>
  <si>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</si>
  <si>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</si>
  <si>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</si>
  <si>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</si>
  <si>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</si>
  <si>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</si>
  <si>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</si>
  <si>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</si>
  <si>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</si>
  <si>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</si>
  <si>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</si>
  <si>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</si>
  <si>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</si>
  <si>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</si>
  <si>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</si>
  <si>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</si>
  <si>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</si>
  <si>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</si>
  <si>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</si>
  <si>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</si>
  <si>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</si>
  <si>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</si>
  <si>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</si>
  <si>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</si>
  <si>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</si>
  <si>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</si>
  <si>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</si>
  <si>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</si>
  <si>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</si>
  <si>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</si>
  <si>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</si>
  <si>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</si>
  <si>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</si>
  <si>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</si>
  <si>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</si>
  <si>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</si>
  <si>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</si>
  <si>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</si>
  <si>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</si>
  <si>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</si>
  <si>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</si>
  <si>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</si>
  <si>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</si>
  <si>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</si>
  <si>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</si>
  <si>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</si>
  <si>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</si>
  <si>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</si>
  <si>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</si>
  <si>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</si>
  <si>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</si>
  <si>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</si>
  <si>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</si>
  <si>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</si>
  <si>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</si>
  <si>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</si>
  <si>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</si>
  <si>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</si>
  <si>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</si>
  <si>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</si>
  <si>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</si>
  <si>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</si>
  <si>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</si>
  <si>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</si>
  <si>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</si>
  <si>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</si>
  <si>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</si>
  <si>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</si>
  <si>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</si>
  <si>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</si>
  <si>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</si>
  <si>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</si>
  <si>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</si>
  <si>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</si>
  <si>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</si>
  <si>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</si>
  <si>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</si>
  <si>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</si>
  <si>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</si>
  <si>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</si>
  <si>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</si>
  <si>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</si>
  <si>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</si>
  <si>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</si>
  <si>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</si>
  <si>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</si>
  <si>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</si>
  <si>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</si>
  <si>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</si>
  <si>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</si>
  <si>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</si>
  <si>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</si>
  <si>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</si>
  <si>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</si>
  <si>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</si>
  <si>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</si>
  <si>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</si>
  <si>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</si>
  <si>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</si>
  <si>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</si>
  <si>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</si>
  <si>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</si>
  <si>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</si>
  <si>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</si>
  <si>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</si>
  <si>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</si>
  <si>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</si>
  <si>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</si>
  <si>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</si>
  <si>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</si>
  <si>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</si>
  <si>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</si>
  <si>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</si>
  <si>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</si>
  <si>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</si>
  <si>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</si>
  <si>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</si>
  <si>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</si>
  <si>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</si>
  <si>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</si>
  <si>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</si>
  <si>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</si>
  <si>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</si>
  <si>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</si>
  <si>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</si>
  <si>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</si>
  <si>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</si>
  <si>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</si>
  <si>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</si>
  <si>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</si>
  <si>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</si>
  <si>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</si>
  <si>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</si>
  <si>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</si>
  <si>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</si>
  <si>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</si>
  <si>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</si>
  <si>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</si>
  <si>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</si>
  <si>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</si>
  <si>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</si>
  <si>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</si>
  <si>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</si>
  <si>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</si>
  <si>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</si>
  <si>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</si>
  <si>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</si>
  <si>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</si>
  <si>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</si>
  <si>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</si>
  <si>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</si>
  <si>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</si>
  <si>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</si>
  <si>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</si>
  <si>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</si>
  <si>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</si>
  <si>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</si>
  <si>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</si>
  <si>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</si>
  <si>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</si>
  <si>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</si>
  <si>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</si>
  <si>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</si>
  <si>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</si>
  <si>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</si>
  <si>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</si>
  <si>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</si>
  <si>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</si>
  <si>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</si>
  <si>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</si>
  <si>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</si>
  <si>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</si>
  <si>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</si>
  <si>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</si>
  <si>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</si>
  <si>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</si>
  <si>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</si>
  <si>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</si>
  <si>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</si>
  <si>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</si>
  <si>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</si>
  <si>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</si>
  <si>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</si>
  <si>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</si>
  <si>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</si>
  <si>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</si>
  <si>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</si>
  <si>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</si>
  <si>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</si>
  <si>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</si>
  <si>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</si>
  <si>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</si>
  <si>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</si>
  <si>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</si>
  <si>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</si>
  <si>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</si>
  <si>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</si>
  <si>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</si>
  <si>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</si>
  <si>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</si>
  <si>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</si>
  <si>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</si>
  <si>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</si>
  <si>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</si>
  <si>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</si>
  <si>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</si>
  <si>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</si>
  <si>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</si>
  <si>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</si>
  <si>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</si>
  <si>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</si>
  <si>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</si>
  <si>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</si>
  <si>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</si>
  <si>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</si>
  <si>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</si>
  <si>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</si>
  <si>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</si>
  <si>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</si>
  <si>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</si>
  <si>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</si>
  <si>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</si>
  <si>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</si>
  <si>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</si>
  <si>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</si>
  <si>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</si>
  <si>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</si>
  <si>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</si>
  <si>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</si>
  <si>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</si>
  <si>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</si>
  <si>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</si>
  <si>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</si>
  <si>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</si>
  <si>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</si>
  <si>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</si>
  <si>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</si>
  <si>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</si>
  <si>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</si>
  <si>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</si>
  <si>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</si>
  <si>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</si>
  <si>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</si>
  <si>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</si>
  <si>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</si>
  <si>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</si>
  <si>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</si>
  <si>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</si>
  <si>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</si>
  <si>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</si>
  <si>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</si>
  <si>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</si>
  <si>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</si>
  <si>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</si>
  <si>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</si>
  <si>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</si>
  <si>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</si>
  <si>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</si>
  <si>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</si>
  <si>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</si>
  <si>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</si>
  <si>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</si>
  <si>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</si>
  <si>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</si>
  <si>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</si>
  <si>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</si>
  <si>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</si>
  <si>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</si>
  <si>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</si>
  <si>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</si>
  <si>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</si>
  <si>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</si>
  <si>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</si>
  <si>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</si>
  <si>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</si>
  <si>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</si>
  <si>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</si>
  <si>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</si>
  <si>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</si>
  <si>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</si>
  <si>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</si>
  <si>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</si>
  <si>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</si>
  <si>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</si>
  <si>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</si>
  <si>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</si>
  <si>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</si>
  <si>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</si>
  <si>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</si>
  <si>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</si>
  <si>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</si>
  <si>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</si>
  <si>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</si>
  <si>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</si>
  <si>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</si>
  <si>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</si>
  <si>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</si>
  <si>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</si>
  <si>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</si>
  <si>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</si>
  <si>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</si>
  <si>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</si>
  <si>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</si>
  <si>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</si>
  <si>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</si>
  <si>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</si>
  <si>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</si>
  <si>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</si>
  <si>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</si>
  <si>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</si>
  <si>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</si>
  <si>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</si>
  <si>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</si>
  <si>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</si>
  <si>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</si>
  <si>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</si>
  <si>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</si>
  <si>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</si>
  <si>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</si>
  <si>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</si>
  <si>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</si>
  <si>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</si>
  <si>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</si>
  <si>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</si>
  <si>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</si>
  <si>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</si>
  <si>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</si>
  <si>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</si>
  <si>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</si>
  <si>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</si>
  <si>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</si>
  <si>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</si>
  <si>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</si>
  <si>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</si>
  <si>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</si>
  <si>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</si>
  <si>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</si>
  <si>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</si>
  <si>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</si>
  <si>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</si>
  <si>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</si>
  <si>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</si>
  <si>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</si>
  <si>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</si>
  <si>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</si>
  <si>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</si>
  <si>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</si>
  <si>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</si>
  <si>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</si>
  <si>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</si>
  <si>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</si>
  <si>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</si>
  <si>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</si>
  <si>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</si>
  <si>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</si>
  <si>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</si>
  <si>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</si>
  <si>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</si>
  <si>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</si>
  <si>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</si>
  <si>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</si>
  <si>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</si>
  <si>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</si>
  <si>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</si>
  <si>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</si>
  <si>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</si>
  <si>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</si>
  <si>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</si>
  <si>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</si>
  <si>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</si>
  <si>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</si>
  <si>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</si>
  <si>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</si>
  <si>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</si>
  <si>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</si>
  <si>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</si>
  <si>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</si>
  <si>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</si>
  <si>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</si>
  <si>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</si>
  <si>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</si>
  <si>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</si>
  <si>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</si>
  <si>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</si>
  <si>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</si>
  <si>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</si>
  <si>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</si>
  <si>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</si>
  <si>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</si>
  <si>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</si>
  <si>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</si>
  <si>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</si>
  <si>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</si>
  <si>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</si>
  <si>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</si>
  <si>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</si>
  <si>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</si>
  <si>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</si>
  <si>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</si>
  <si>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</si>
  <si>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</si>
  <si>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</si>
  <si>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</si>
  <si>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</si>
  <si>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</si>
  <si>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</si>
  <si>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</si>
  <si>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</si>
  <si>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</si>
  <si>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</si>
  <si>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</si>
  <si>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</si>
  <si>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</si>
  <si>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</si>
  <si>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</si>
  <si>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</si>
  <si>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</si>
  <si>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</si>
  <si>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</si>
  <si>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</si>
  <si>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</si>
  <si>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</si>
  <si>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</si>
  <si>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</si>
  <si>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</si>
  <si>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</si>
  <si>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</si>
  <si>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</si>
  <si>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</si>
  <si>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</si>
  <si>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</si>
  <si>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</si>
  <si>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</si>
  <si>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</si>
  <si>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</si>
  <si>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</si>
  <si>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</si>
  <si>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</si>
  <si>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</si>
  <si>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</si>
  <si>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</si>
  <si>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</si>
  <si>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</si>
  <si>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</si>
  <si>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</si>
  <si>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</si>
  <si>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</si>
  <si>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</si>
  <si>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</si>
  <si>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</si>
  <si>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</si>
  <si>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</si>
  <si>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</si>
  <si>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</si>
  <si>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</si>
  <si>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</si>
  <si>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</si>
  <si>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</si>
  <si>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</si>
  <si>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</si>
  <si>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</si>
  <si>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</si>
  <si>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</si>
  <si>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</si>
  <si>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</si>
  <si>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</si>
  <si>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</si>
  <si>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</si>
  <si>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</si>
  <si>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</si>
  <si>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</si>
  <si>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</si>
  <si>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</si>
  <si>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</si>
  <si>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</si>
  <si>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</si>
  <si>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</si>
  <si>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</si>
  <si>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</si>
  <si>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</si>
  <si>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</si>
  <si>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</si>
  <si>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</si>
  <si>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</si>
  <si>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</si>
  <si>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</si>
  <si>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</si>
  <si>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</si>
  <si>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</si>
  <si>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</si>
  <si>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</si>
  <si>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</si>
  <si>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</si>
  <si>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</si>
  <si>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</si>
  <si>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</si>
  <si>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</si>
  <si>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</si>
  <si>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</si>
  <si>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</si>
  <si>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</si>
  <si>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</si>
  <si>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</si>
  <si>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</si>
  <si>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</si>
  <si>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</si>
  <si>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</si>
  <si>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</si>
  <si>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</si>
  <si>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</si>
  <si>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</si>
  <si>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</si>
  <si>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</si>
  <si>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</si>
  <si>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</si>
  <si>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</si>
  <si>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</si>
  <si>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</si>
  <si>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</si>
  <si>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</si>
  <si>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</si>
  <si>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</si>
  <si>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</si>
  <si>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</si>
  <si>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</si>
  <si>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</si>
  <si>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</si>
  <si>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</si>
  <si>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</si>
  <si>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</si>
  <si>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</si>
  <si>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</si>
  <si>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</si>
  <si>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</si>
  <si>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</si>
  <si>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</si>
  <si>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</si>
  <si>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</si>
  <si>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</si>
  <si>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</si>
  <si>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</si>
  <si>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</si>
  <si>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</si>
  <si>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</si>
  <si>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</si>
  <si>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</si>
  <si>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</si>
  <si>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</si>
  <si>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</si>
  <si>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</si>
  <si>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</si>
  <si>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</si>
  <si>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</si>
  <si>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</si>
  <si>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</si>
  <si>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</si>
  <si>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</si>
  <si>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</si>
  <si>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</si>
  <si>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</si>
  <si>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</si>
  <si>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</si>
  <si>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</si>
  <si>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</si>
  <si>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</si>
  <si>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</si>
  <si>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</si>
  <si>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</si>
  <si>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</si>
  <si>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</si>
  <si>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</si>
  <si>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</si>
  <si>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</si>
  <si>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</si>
  <si>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</si>
  <si>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</si>
  <si>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</si>
  <si>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</si>
  <si>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</si>
  <si>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</si>
  <si>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</si>
  <si>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</si>
  <si>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</si>
  <si>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</si>
  <si>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</si>
  <si>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</si>
  <si>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</si>
  <si>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</si>
  <si>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</si>
  <si>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</si>
  <si>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</si>
  <si>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</si>
  <si>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</si>
  <si>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</si>
  <si>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</si>
  <si>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</si>
  <si>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</si>
  <si>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</si>
  <si>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</si>
  <si>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</si>
  <si>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</si>
  <si>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</si>
  <si>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</si>
  <si>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</si>
  <si>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</si>
  <si>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</si>
  <si>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</si>
  <si>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</si>
  <si>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</si>
  <si>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</si>
  <si>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</si>
  <si>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</si>
  <si>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</si>
  <si>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</si>
  <si>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</si>
  <si>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</si>
  <si>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</si>
  <si>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</si>
  <si>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</si>
  <si>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</si>
  <si>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</si>
  <si>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</si>
  <si>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</si>
  <si>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</si>
  <si>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</si>
  <si>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</si>
  <si>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</si>
  <si>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</si>
  <si>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</si>
  <si>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</si>
  <si>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</si>
  <si>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</si>
  <si>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</si>
  <si>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</si>
  <si>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</si>
  <si>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</si>
  <si>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</si>
  <si>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</si>
  <si>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</si>
  <si>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</si>
  <si>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</si>
  <si>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</si>
  <si>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</si>
  <si>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</si>
  <si>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</si>
  <si>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</si>
  <si>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</si>
  <si>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</si>
  <si>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</si>
  <si>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</si>
  <si>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</si>
  <si>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</si>
  <si>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</si>
  <si>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</si>
  <si>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</si>
  <si>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</si>
  <si>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</si>
  <si>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</si>
  <si>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</si>
  <si>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</si>
  <si>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</si>
  <si>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</si>
  <si>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</si>
  <si>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</si>
  <si>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</si>
  <si>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</si>
  <si>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</si>
  <si>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</si>
  <si>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</si>
  <si>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</si>
  <si>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</si>
  <si>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</si>
  <si>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</si>
  <si>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</si>
  <si>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</si>
  <si>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</si>
  <si>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</si>
  <si>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</si>
  <si>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</si>
  <si>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</si>
  <si>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</si>
  <si>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</si>
  <si>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</si>
  <si>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</si>
  <si>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</si>
  <si>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</si>
  <si>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</si>
  <si>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</si>
  <si>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</si>
  <si>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</si>
  <si>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</si>
  <si>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</si>
  <si>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</si>
  <si>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</si>
  <si>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</si>
  <si>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</si>
  <si>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</si>
  <si>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</si>
  <si>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</si>
  <si>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</si>
  <si>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</si>
  <si>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</si>
  <si>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</si>
  <si>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</si>
  <si>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</si>
  <si>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</si>
  <si>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</si>
  <si>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</si>
  <si>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</si>
  <si>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</si>
  <si>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</si>
  <si>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</si>
  <si>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</si>
  <si>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</si>
  <si>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</si>
  <si>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</si>
  <si>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</si>
  <si>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</si>
  <si>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</si>
  <si>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</si>
  <si>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</si>
  <si>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</si>
  <si>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</si>
  <si>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</si>
  <si>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</si>
  <si>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</si>
  <si>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</si>
  <si>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</si>
  <si>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</si>
  <si>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</si>
  <si>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</si>
  <si>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</si>
  <si>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</si>
  <si>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</si>
  <si>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</si>
  <si>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</si>
  <si>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</si>
  <si>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</si>
  <si>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</si>
  <si>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</si>
  <si>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</si>
  <si>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</si>
  <si>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</si>
  <si>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</si>
  <si>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</si>
  <si>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</si>
  <si>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</si>
  <si>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</si>
  <si>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</si>
  <si>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</si>
  <si>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</si>
  <si>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</si>
  <si>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</si>
  <si>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</si>
  <si>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</si>
  <si>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</si>
  <si>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</si>
  <si>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</si>
  <si>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</si>
  <si>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</si>
  <si>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</si>
  <si>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</si>
  <si>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</si>
  <si>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</si>
  <si>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</si>
  <si>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</si>
  <si>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</si>
  <si>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</si>
  <si>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</si>
  <si>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</si>
  <si>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</si>
  <si>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</si>
  <si>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</si>
  <si>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</si>
  <si>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</si>
  <si>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</si>
  <si>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</si>
  <si>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</si>
  <si>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</si>
  <si>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</si>
  <si>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</si>
  <si>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</si>
  <si>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</si>
  <si>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</si>
  <si>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</si>
  <si>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</si>
  <si>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</si>
  <si>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</si>
  <si>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</si>
  <si>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</si>
  <si>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</si>
  <si>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</si>
  <si>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</si>
  <si>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</si>
  <si>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</si>
  <si>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</si>
  <si>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</si>
  <si>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</si>
  <si>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</si>
  <si>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</si>
  <si>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</si>
  <si>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</si>
  <si>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</si>
  <si>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</si>
  <si>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</si>
  <si>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</si>
  <si>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</si>
  <si>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</si>
  <si>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</si>
  <si>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</si>
  <si>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</si>
  <si>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</si>
  <si>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</si>
  <si>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</si>
  <si>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</si>
  <si>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</si>
  <si>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</si>
  <si>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</si>
  <si>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</si>
  <si>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</si>
  <si>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</si>
  <si>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</si>
  <si>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</si>
  <si>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</si>
  <si>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</si>
  <si>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</si>
  <si>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</si>
  <si>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</si>
  <si>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</si>
  <si>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</si>
  <si>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</si>
  <si>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</si>
  <si>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</si>
  <si>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</si>
  <si>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</si>
  <si>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</si>
  <si>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</si>
  <si>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</si>
  <si>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</si>
  <si>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</si>
  <si>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</si>
  <si>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</si>
  <si>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</si>
  <si>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</si>
  <si>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</si>
  <si>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</si>
  <si>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</si>
  <si>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</si>
  <si>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</si>
  <si>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</si>
  <si>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</si>
  <si>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</si>
  <si>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</si>
  <si>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</si>
  <si>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</si>
  <si>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</si>
  <si>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</si>
  <si>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</si>
  <si>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</si>
  <si>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</si>
  <si>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</si>
  <si>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</si>
  <si>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</si>
  <si>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</si>
  <si>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</si>
  <si>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</si>
  <si>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</si>
  <si>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</si>
  <si>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</si>
  <si>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</si>
  <si>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</si>
  <si>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</si>
  <si>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</si>
  <si>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</si>
  <si>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</si>
  <si>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</si>
  <si>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</si>
  <si>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</si>
  <si>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</si>
  <si>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</si>
  <si>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</si>
  <si>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</si>
  <si>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</si>
  <si>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</si>
  <si>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</si>
  <si>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</si>
  <si>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</si>
  <si>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</si>
  <si>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</si>
  <si>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</si>
  <si>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</si>
  <si>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</si>
  <si>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</si>
  <si>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</si>
  <si>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</si>
  <si>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</si>
  <si>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</si>
  <si>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</si>
  <si>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</si>
  <si>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</si>
  <si>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</si>
  <si>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</si>
  <si>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</si>
  <si>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</si>
  <si>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</si>
  <si>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</si>
  <si>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</si>
  <si>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</si>
  <si>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</si>
  <si>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</si>
  <si>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</si>
  <si>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</si>
  <si>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</si>
  <si>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</si>
  <si>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</si>
  <si>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</si>
  <si>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</si>
  <si>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</si>
  <si>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</si>
  <si>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</si>
  <si>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</si>
  <si>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</si>
  <si>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</si>
  <si>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</si>
  <si>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</si>
  <si>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</si>
  <si>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</si>
  <si>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</si>
  <si>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</si>
  <si>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</si>
  <si>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</si>
  <si>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</si>
  <si>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</si>
  <si>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</si>
  <si>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</si>
  <si>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</si>
  <si>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</si>
  <si>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</si>
  <si>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</si>
  <si>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</si>
  <si>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</si>
  <si>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</si>
  <si>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</si>
  <si>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</si>
  <si>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</si>
  <si>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</si>
  <si>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</si>
  <si>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</si>
  <si>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</si>
  <si>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</si>
  <si>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</si>
  <si>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</si>
  <si>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</si>
  <si>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</si>
  <si>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</si>
  <si>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</si>
  <si>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</si>
  <si>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</si>
  <si>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</si>
  <si>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</si>
  <si>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</si>
  <si>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</si>
  <si>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</si>
  <si>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</si>
  <si>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</si>
  <si>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</si>
  <si>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</si>
  <si>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</si>
  <si>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</si>
  <si>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</si>
  <si>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</si>
  <si>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</si>
  <si>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</si>
  <si>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</si>
  <si>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</si>
  <si>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</si>
  <si>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</si>
  <si>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</si>
  <si>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</si>
  <si>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</si>
  <si>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</si>
  <si>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</si>
  <si>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</si>
  <si>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</si>
  <si>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</si>
  <si>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</si>
  <si>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</si>
  <si>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</si>
  <si>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</si>
  <si>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</si>
  <si>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</si>
  <si>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</si>
  <si>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</si>
  <si>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</si>
  <si>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</si>
  <si>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</si>
  <si>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</si>
  <si>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</si>
  <si>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</si>
  <si>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</si>
  <si>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</si>
  <si>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</si>
  <si>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</si>
  <si>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</si>
  <si>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</si>
  <si>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</si>
  <si>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</si>
  <si>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</si>
  <si>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</si>
  <si>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</si>
  <si>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</si>
  <si>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</si>
  <si>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</si>
  <si>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</si>
  <si>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</si>
  <si>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</si>
  <si>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</si>
  <si>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</si>
  <si>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</si>
  <si>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</si>
  <si>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</si>
  <si>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</si>
  <si>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</si>
  <si>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</si>
  <si>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</si>
  <si>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</si>
  <si>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</si>
  <si>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</si>
  <si>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</si>
  <si>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</si>
  <si>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</si>
  <si>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</si>
  <si>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</si>
  <si>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</si>
  <si>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</si>
  <si>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</si>
  <si>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</si>
  <si>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</si>
  <si>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</si>
  <si>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</si>
  <si>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</si>
  <si>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</si>
  <si>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</si>
  <si>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</si>
  <si>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</si>
  <si>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</si>
  <si>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</si>
  <si>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</si>
  <si>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</si>
  <si>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</si>
  <si>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</si>
  <si>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</si>
  <si>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</si>
  <si>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</si>
  <si>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</si>
  <si>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</si>
  <si>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</si>
  <si>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</si>
  <si>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</si>
  <si>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</si>
  <si>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</si>
  <si>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</si>
  <si>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</si>
  <si>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</si>
  <si>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</si>
  <si>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</si>
  <si>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</si>
  <si>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</si>
  <si>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</si>
  <si>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</si>
  <si>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</si>
  <si>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</si>
  <si>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</si>
  <si>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</si>
  <si>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</si>
  <si>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</si>
  <si>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</si>
  <si>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</si>
  <si>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</si>
  <si>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</si>
  <si>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</si>
  <si>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</si>
  <si>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</si>
  <si>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</si>
  <si>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</si>
  <si>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</si>
  <si>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</si>
  <si>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</si>
  <si>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</si>
  <si>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</si>
  <si>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</si>
  <si>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</si>
  <si>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</si>
  <si>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</si>
  <si>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</si>
  <si>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</si>
  <si>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</si>
  <si>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</si>
  <si>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</si>
  <si>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</si>
  <si>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</si>
  <si>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</si>
  <si>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</si>
  <si>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</si>
  <si>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</si>
  <si>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</si>
  <si>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</si>
  <si>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</si>
  <si>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</si>
  <si>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</si>
  <si>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</si>
  <si>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</si>
  <si>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</si>
  <si>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</si>
  <si>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</si>
  <si>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</si>
  <si>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</si>
  <si>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</si>
  <si>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</si>
  <si>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</si>
  <si>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</si>
  <si>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</si>
  <si>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</si>
  <si>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</si>
  <si>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</si>
  <si>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</si>
  <si>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</si>
  <si>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</si>
  <si>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</si>
  <si>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</si>
  <si>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</si>
  <si>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</si>
  <si>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</si>
  <si>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</si>
  <si>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</si>
  <si>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</si>
  <si>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</si>
  <si>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</si>
  <si>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</si>
  <si>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</si>
  <si>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</si>
  <si>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</si>
  <si>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</si>
  <si>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</si>
  <si>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</si>
  <si>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</si>
  <si>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</si>
  <si>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</si>
  <si>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</si>
  <si>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</si>
  <si>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</si>
  <si>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</si>
  <si>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</si>
  <si>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</si>
  <si>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</si>
  <si>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</si>
  <si>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</si>
  <si>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</si>
  <si>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</si>
  <si>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</si>
  <si>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</si>
  <si>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</si>
  <si>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</si>
  <si>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</si>
  <si>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</si>
  <si>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</si>
  <si>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</si>
  <si>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</si>
  <si>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</si>
  <si>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</si>
  <si>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</si>
  <si>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</si>
  <si>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</si>
  <si>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</si>
  <si>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</si>
  <si>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</si>
  <si>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</si>
  <si>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</si>
  <si>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</si>
  <si>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</si>
  <si>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</si>
  <si>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</si>
  <si>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</si>
  <si>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</si>
  <si>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</si>
  <si>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</si>
  <si>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</si>
  <si>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</si>
  <si>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</si>
  <si>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</si>
  <si>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</si>
  <si>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</si>
  <si>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</si>
  <si>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</si>
  <si>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</si>
  <si>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</si>
  <si>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</si>
  <si>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</si>
  <si>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</si>
  <si>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</si>
  <si>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</si>
  <si>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</si>
  <si>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</si>
  <si>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</si>
  <si>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</si>
  <si>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</si>
  <si>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</si>
  <si>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</si>
  <si>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</si>
  <si>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</si>
  <si>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</si>
  <si>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</si>
  <si>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</si>
  <si>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</si>
  <si>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</si>
  <si>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</si>
  <si>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</si>
  <si>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</si>
  <si>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</si>
  <si>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</si>
  <si>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</si>
  <si>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</si>
  <si>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</si>
  <si>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</si>
  <si>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</si>
  <si>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</si>
  <si>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</si>
  <si>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</si>
  <si>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</si>
  <si>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</si>
  <si>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</si>
  <si>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</si>
  <si>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</si>
  <si>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</si>
  <si>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</si>
  <si>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</si>
  <si>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</si>
  <si>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</si>
  <si>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</si>
  <si>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</si>
  <si>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</si>
  <si>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</si>
  <si>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</si>
  <si>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</si>
  <si>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</si>
  <si>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</si>
  <si>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</si>
  <si>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</si>
  <si>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</si>
  <si>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</si>
  <si>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</si>
  <si>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</si>
  <si>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</si>
  <si>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</si>
  <si>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</si>
  <si>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</si>
  <si>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</si>
  <si>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</si>
  <si>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</si>
  <si>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</si>
  <si>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</si>
  <si>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</si>
  <si>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</si>
  <si>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</si>
  <si>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</si>
  <si>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</si>
  <si>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</si>
  <si>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</si>
  <si>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</si>
  <si>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</si>
  <si>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</si>
  <si>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</si>
  <si>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</si>
  <si>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</si>
  <si>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</si>
  <si>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</si>
  <si>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</si>
  <si>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</si>
  <si>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</si>
  <si>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</si>
  <si>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</si>
  <si>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</si>
  <si>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</si>
  <si>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</si>
  <si>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</si>
  <si>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</si>
  <si>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</si>
  <si>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</si>
  <si>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</si>
  <si>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</si>
  <si>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</si>
  <si>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</si>
  <si>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</si>
  <si>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</si>
  <si>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</si>
  <si>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</si>
  <si>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</si>
  <si>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</si>
  <si>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</si>
  <si>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</si>
  <si>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</si>
  <si>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</si>
  <si>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</si>
  <si>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</si>
  <si>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</si>
  <si>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</si>
  <si>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</si>
  <si>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</si>
  <si>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</si>
  <si>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</si>
  <si>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</si>
  <si>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</si>
  <si>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</si>
  <si>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</si>
  <si>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</si>
  <si>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</si>
  <si>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</si>
  <si>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</si>
  <si>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</si>
  <si>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</si>
  <si>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</si>
  <si>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</si>
  <si>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</si>
  <si>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</si>
  <si>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</si>
  <si>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</si>
  <si>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</si>
  <si>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</si>
  <si>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</si>
  <si>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</si>
  <si>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</si>
  <si>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</si>
  <si>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</si>
  <si>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</si>
  <si>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</si>
  <si>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</si>
  <si>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</si>
  <si>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</si>
  <si>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</si>
  <si>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</si>
  <si>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</si>
  <si>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</si>
  <si>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</si>
  <si>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</si>
  <si>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</si>
  <si>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</si>
  <si>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</si>
  <si>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</si>
  <si>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</si>
  <si>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</si>
  <si>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</si>
  <si>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</si>
  <si>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</si>
  <si>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</si>
  <si>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</si>
  <si>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</si>
  <si>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</si>
  <si>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</si>
  <si>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</si>
  <si>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</si>
  <si>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</si>
  <si>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</si>
  <si>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</si>
  <si>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</si>
  <si>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</si>
  <si>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</si>
  <si>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</si>
  <si>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</si>
  <si>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</si>
  <si>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</si>
  <si>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</si>
  <si>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</si>
  <si>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</si>
  <si>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</si>
  <si>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</si>
  <si>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</si>
  <si>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</si>
  <si>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</si>
  <si>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</si>
  <si>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</si>
  <si>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</si>
  <si>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</si>
  <si>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</si>
  <si>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</si>
  <si>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</si>
  <si>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</si>
  <si>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</si>
  <si>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</si>
  <si>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</si>
  <si>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</si>
  <si>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</si>
  <si>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</si>
  <si>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</si>
  <si>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</si>
  <si>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</si>
  <si>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</si>
  <si>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</si>
  <si>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</si>
  <si>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</si>
  <si>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</si>
  <si>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</si>
  <si>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</si>
  <si>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</si>
  <si>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</si>
  <si>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</si>
  <si>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</si>
  <si>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</si>
  <si>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</si>
  <si>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</si>
  <si>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</si>
  <si>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</si>
  <si>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</si>
  <si>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</si>
  <si>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</si>
  <si>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</si>
  <si>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</si>
  <si>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</si>
  <si>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</si>
  <si>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</si>
  <si>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</si>
  <si>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</si>
  <si>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</si>
  <si>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</si>
  <si>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</si>
  <si>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</si>
  <si>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</si>
  <si>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</si>
  <si>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</si>
  <si>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</si>
  <si>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</si>
  <si>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</si>
  <si>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</si>
  <si>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</si>
  <si>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</si>
  <si>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</si>
  <si>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</si>
  <si>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</si>
  <si>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</si>
  <si>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</si>
  <si>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</si>
  <si>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</si>
  <si>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</si>
  <si>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</si>
  <si>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</si>
  <si>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</si>
  <si>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</si>
  <si>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</si>
  <si>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</si>
  <si>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</si>
  <si>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</si>
  <si>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</si>
  <si>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</si>
  <si>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</si>
  <si>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</si>
  <si>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</si>
  <si>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</si>
  <si>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</si>
  <si>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</si>
  <si>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</si>
  <si>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</si>
  <si>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</si>
  <si>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</si>
  <si>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</si>
  <si>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</si>
  <si>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</si>
  <si>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</si>
  <si>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</si>
  <si>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</si>
  <si>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</si>
  <si>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</si>
  <si>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</si>
  <si>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</si>
  <si>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</si>
  <si>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</si>
  <si>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</si>
  <si>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</si>
  <si>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</si>
  <si>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</si>
  <si>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</si>
  <si>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</si>
  <si>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</si>
  <si>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</si>
  <si>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</si>
  <si>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</si>
  <si>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</si>
  <si>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</si>
  <si>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</si>
  <si>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</si>
  <si>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</si>
  <si>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</si>
  <si>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</si>
  <si>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</si>
  <si>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</si>
  <si>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</si>
  <si>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</si>
  <si>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</si>
  <si>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</si>
  <si>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</si>
  <si>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</si>
  <si>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</si>
  <si>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</si>
  <si>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</si>
  <si>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</si>
  <si>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</si>
  <si>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</si>
  <si>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</si>
  <si>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</si>
  <si>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</si>
  <si>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</si>
  <si>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</si>
  <si>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</si>
  <si>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</si>
  <si>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</si>
  <si>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</si>
  <si>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</si>
  <si>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</si>
  <si>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</si>
  <si>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</si>
  <si>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</si>
  <si>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</si>
  <si>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</si>
  <si>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</si>
  <si>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</si>
  <si>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</si>
  <si>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</si>
  <si>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</si>
  <si>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</si>
  <si>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</si>
  <si>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</si>
  <si>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</si>
  <si>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</si>
  <si>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</si>
  <si>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</si>
  <si>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</si>
  <si>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</si>
  <si>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</si>
  <si>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</si>
  <si>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</si>
  <si>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</si>
  <si>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</si>
  <si>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</si>
  <si>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</si>
  <si>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</si>
  <si>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</si>
  <si>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</si>
  <si>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</si>
  <si>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</si>
  <si>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</si>
  <si>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</si>
  <si>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</si>
  <si>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</si>
  <si>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</si>
  <si>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</si>
  <si>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</si>
  <si>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</si>
  <si>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</si>
  <si>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</si>
  <si>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</si>
  <si>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</si>
  <si>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</si>
  <si>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</si>
  <si>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</si>
  <si>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</si>
  <si>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</si>
  <si>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</si>
  <si>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</si>
  <si>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</si>
  <si>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</si>
  <si>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</si>
  <si>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</si>
  <si>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</si>
  <si>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</si>
  <si>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</si>
  <si>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</si>
  <si>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</si>
  <si>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</si>
  <si>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</si>
  <si>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</si>
  <si>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</si>
  <si>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</si>
  <si>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</si>
  <si>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</si>
  <si>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</si>
  <si>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</si>
  <si>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</si>
  <si>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</si>
  <si>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</si>
  <si>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</si>
  <si>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</si>
  <si>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</si>
  <si>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</si>
  <si>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</si>
  <si>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</si>
  <si>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</si>
  <si>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</si>
  <si>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</si>
  <si>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</si>
  <si>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</si>
  <si>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</si>
  <si>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</si>
  <si>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</si>
  <si>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</si>
  <si>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</si>
  <si>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</si>
  <si>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</si>
  <si>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</si>
  <si>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</si>
  <si>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</si>
  <si>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</si>
  <si>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</si>
  <si>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</si>
  <si>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</si>
  <si>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</si>
  <si>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</si>
  <si>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</si>
  <si>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</si>
  <si>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</si>
  <si>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</si>
  <si>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</si>
  <si>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</si>
  <si>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</si>
  <si>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</si>
  <si>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</si>
  <si>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</si>
  <si>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</si>
  <si>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</si>
  <si>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</si>
  <si>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</si>
  <si>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</si>
  <si>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</si>
  <si>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</si>
  <si>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</si>
  <si>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</si>
  <si>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</si>
  <si>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</si>
  <si>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</si>
  <si>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</si>
  <si>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</si>
  <si>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</si>
  <si>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</si>
  <si>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</si>
  <si>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</si>
  <si>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</si>
  <si>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</si>
  <si>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</si>
  <si>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</si>
  <si>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</si>
  <si>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</si>
  <si>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</si>
  <si>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</si>
  <si>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</si>
  <si>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</si>
  <si>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</si>
  <si>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</si>
  <si>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</si>
  <si>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</si>
  <si>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</si>
  <si>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</si>
  <si>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</si>
  <si>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</si>
  <si>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</si>
  <si>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</si>
  <si>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</si>
  <si>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</si>
  <si>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</si>
  <si>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</si>
  <si>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</si>
  <si>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</si>
  <si>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</si>
  <si>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</si>
  <si>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</si>
  <si>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</si>
  <si>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</si>
  <si>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</si>
  <si>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</si>
  <si>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</si>
  <si>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</si>
  <si>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</si>
  <si>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</si>
  <si>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</si>
  <si>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</si>
  <si>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</si>
  <si>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</si>
  <si>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</si>
  <si>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</si>
  <si>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</si>
  <si>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</si>
  <si>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</si>
  <si>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</si>
  <si>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</si>
  <si>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</si>
  <si>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</si>
  <si>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</si>
  <si>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</si>
  <si>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</si>
  <si>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</si>
  <si>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</si>
  <si>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</si>
  <si>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</si>
  <si>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</si>
  <si>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</si>
  <si>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</si>
  <si>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</si>
  <si>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</si>
  <si>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</si>
  <si>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</si>
  <si>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</si>
  <si>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</si>
  <si>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</si>
  <si>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</si>
  <si>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</si>
  <si>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</si>
  <si>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</si>
  <si>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</si>
  <si>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</si>
  <si>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</si>
  <si>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</si>
  <si>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</si>
  <si>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</si>
  <si>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</si>
  <si>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</si>
  <si>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</si>
  <si>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</si>
  <si>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</si>
  <si>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</si>
  <si>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</si>
  <si>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</si>
  <si>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</si>
  <si>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</si>
  <si>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</si>
  <si>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</si>
  <si>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</si>
  <si>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</si>
  <si>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</si>
  <si>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</si>
  <si>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</si>
  <si>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</si>
  <si>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</si>
  <si>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</si>
  <si>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</si>
  <si>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</si>
  <si>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</si>
  <si>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</si>
  <si>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</si>
  <si>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</si>
  <si>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</si>
  <si>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</si>
  <si>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</si>
  <si>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</si>
  <si>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</si>
  <si>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</si>
  <si>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</si>
  <si>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</si>
  <si>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</si>
  <si>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</si>
  <si>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</si>
  <si>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</si>
  <si>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</si>
  <si>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</si>
  <si>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</si>
  <si>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</si>
  <si>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</si>
  <si>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</si>
  <si>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</si>
  <si>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</si>
  <si>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</si>
  <si>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</si>
  <si>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</si>
  <si>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</si>
  <si>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</si>
  <si>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</si>
  <si>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</si>
  <si>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</si>
  <si>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</si>
  <si>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</si>
  <si>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</si>
  <si>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</si>
  <si>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</si>
  <si>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</si>
  <si>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</si>
  <si>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</si>
  <si>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</si>
  <si>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</si>
  <si>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</si>
  <si>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</si>
  <si>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</si>
  <si>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</si>
  <si>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</si>
  <si>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</si>
  <si>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</si>
  <si>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</si>
  <si>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</si>
  <si>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</si>
  <si>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</si>
  <si>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</si>
  <si>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</si>
  <si>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</si>
  <si>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</si>
  <si>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</si>
  <si>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</si>
  <si>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</si>
  <si>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</si>
  <si>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</si>
  <si>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</si>
  <si>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</si>
  <si>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</si>
  <si>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</si>
  <si>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</si>
  <si>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</si>
  <si>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</si>
  <si>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</si>
  <si>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</si>
  <si>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</si>
  <si>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</si>
  <si>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</si>
  <si>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</si>
  <si>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</si>
  <si>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</si>
  <si>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</si>
  <si>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</si>
  <si>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</si>
  <si>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</si>
  <si>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</si>
  <si>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</si>
  <si>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</si>
  <si>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</si>
  <si>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</si>
  <si>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</si>
  <si>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</si>
  <si>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</si>
  <si>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</si>
  <si>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</si>
  <si>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</si>
  <si>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</si>
  <si>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</si>
  <si>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</si>
  <si>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</si>
  <si>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</si>
  <si>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</si>
  <si>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</si>
  <si>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</si>
  <si>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</si>
  <si>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</si>
  <si>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</si>
  <si>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</si>
  <si>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</si>
  <si>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</si>
  <si>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</si>
  <si>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</si>
  <si>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</si>
  <si>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</si>
  <si>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</si>
  <si>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</si>
  <si>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</si>
  <si>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</si>
  <si>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</si>
  <si>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</si>
  <si>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</si>
  <si>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</si>
  <si>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</si>
  <si>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</si>
  <si>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</si>
  <si>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</si>
  <si>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</si>
  <si>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</si>
  <si>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</si>
  <si>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</si>
  <si>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</si>
  <si>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</si>
  <si>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</si>
  <si>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</si>
  <si>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</si>
  <si>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</si>
  <si>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</si>
  <si>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</si>
  <si>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</si>
  <si>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</si>
  <si>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</si>
  <si>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</si>
  <si>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</si>
  <si>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</si>
  <si>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</si>
  <si>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</si>
  <si>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</si>
  <si>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</si>
  <si>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</si>
  <si>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</si>
  <si>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</si>
  <si>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</si>
  <si>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</si>
  <si>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</si>
  <si>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</si>
  <si>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</si>
  <si>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</si>
  <si>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</si>
  <si>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</si>
  <si>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</si>
  <si>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</si>
  <si>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</si>
  <si>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</si>
  <si>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</si>
  <si>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</si>
  <si>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</si>
  <si>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</si>
  <si>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</si>
  <si>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</si>
  <si>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</si>
  <si>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</si>
  <si>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</si>
  <si>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</si>
  <si>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</si>
  <si>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</si>
  <si>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</si>
  <si>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</si>
  <si>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</si>
  <si>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</si>
  <si>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</si>
  <si>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</si>
  <si>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</si>
  <si>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</si>
  <si>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</si>
  <si>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</si>
  <si>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</si>
  <si>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</si>
  <si>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</si>
  <si>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</si>
  <si>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</si>
  <si>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</si>
  <si>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</si>
  <si>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</si>
  <si>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</si>
  <si>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</si>
  <si>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</si>
  <si>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</si>
  <si>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</si>
  <si>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</si>
  <si>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</si>
  <si>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</si>
  <si>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</si>
  <si>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</si>
  <si>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</si>
  <si>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</si>
  <si>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</si>
  <si>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</si>
  <si>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</si>
  <si>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</si>
  <si>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</si>
  <si>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</si>
  <si>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</si>
  <si>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</si>
  <si>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</si>
  <si>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</si>
  <si>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</si>
  <si>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</si>
  <si>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</si>
  <si>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</si>
  <si>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</si>
  <si>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</si>
  <si>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</si>
  <si>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</si>
  <si>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</si>
  <si>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</si>
  <si>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</si>
  <si>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</si>
  <si>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</si>
  <si>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</si>
  <si>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</si>
  <si>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</si>
  <si>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</si>
  <si>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</si>
  <si>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</si>
  <si>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</si>
  <si>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</si>
  <si>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</si>
  <si>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</si>
  <si>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</si>
  <si>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</si>
  <si>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</si>
  <si>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</si>
  <si>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</si>
  <si>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</si>
  <si>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</si>
  <si>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</si>
  <si>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</si>
  <si>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</si>
  <si>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</si>
  <si>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</si>
  <si>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</si>
  <si>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</si>
  <si>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</si>
  <si>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</si>
  <si>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</si>
  <si>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</si>
  <si>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</si>
  <si>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</si>
  <si>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</si>
  <si>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</si>
  <si>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</si>
  <si>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</si>
  <si>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</si>
  <si>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</si>
  <si>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</si>
  <si>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</si>
  <si>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</si>
  <si>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</si>
  <si>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</si>
  <si>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</si>
  <si>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</si>
  <si>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</si>
  <si>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</si>
  <si>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</si>
  <si>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</si>
  <si>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</si>
  <si>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</si>
  <si>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</si>
  <si>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</si>
  <si>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</si>
  <si>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</si>
  <si>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</si>
  <si>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</si>
  <si>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</si>
  <si>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</si>
  <si>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</si>
  <si>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</si>
  <si>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</si>
  <si>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</si>
  <si>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</si>
  <si>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</si>
  <si>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</si>
  <si>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</si>
  <si>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</si>
  <si>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</si>
  <si>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</si>
  <si>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</si>
  <si>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</si>
  <si>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</si>
  <si>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</si>
  <si>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</si>
  <si>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</si>
  <si>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</si>
  <si>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</si>
  <si>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</si>
  <si>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</si>
  <si>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</si>
  <si>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</si>
  <si>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</si>
  <si>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</si>
  <si>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</si>
  <si>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</si>
  <si>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</si>
  <si>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</si>
  <si>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</si>
  <si>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</si>
  <si>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</si>
  <si>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</si>
  <si>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</si>
  <si>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</si>
  <si>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</si>
  <si>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</si>
  <si>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</si>
  <si>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</si>
  <si>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</si>
  <si>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</si>
  <si>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</si>
  <si>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</si>
  <si>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</si>
  <si>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</si>
  <si>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</si>
  <si>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</si>
  <si>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</si>
  <si>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</si>
  <si>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</si>
  <si>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</si>
  <si>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</si>
  <si>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</si>
  <si>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</si>
  <si>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</si>
  <si>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</si>
  <si>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</si>
  <si>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</si>
  <si>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</si>
  <si>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</si>
  <si>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</si>
  <si>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</si>
  <si>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</si>
  <si>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</si>
  <si>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</si>
  <si>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</si>
  <si>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</si>
  <si>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</si>
  <si>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</si>
  <si>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</si>
  <si>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</si>
  <si>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</si>
  <si>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</si>
  <si>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</si>
  <si>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</si>
  <si>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</si>
  <si>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</si>
  <si>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</si>
  <si>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</si>
  <si>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</si>
  <si>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</si>
  <si>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</si>
  <si>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</si>
  <si>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</si>
  <si>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</si>
  <si>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</si>
  <si>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</si>
  <si>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</si>
  <si>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</si>
  <si>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</si>
  <si>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</si>
  <si>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</si>
  <si>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</si>
  <si>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</si>
  <si>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</si>
  <si>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</si>
  <si>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</si>
  <si>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</si>
  <si>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</si>
  <si>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</si>
  <si>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</si>
  <si>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</si>
  <si>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</si>
  <si>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</si>
  <si>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</si>
  <si>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</si>
  <si>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</si>
  <si>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</si>
  <si>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</si>
  <si>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</si>
  <si>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</si>
  <si>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</si>
  <si>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</si>
  <si>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</si>
  <si>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</si>
  <si>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</si>
  <si>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</si>
  <si>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</si>
  <si>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</si>
  <si>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</si>
  <si>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</si>
  <si>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</si>
  <si>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</si>
  <si>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</si>
  <si>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</si>
  <si>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</si>
  <si>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</si>
  <si>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</si>
  <si>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</si>
  <si>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</si>
  <si>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</si>
  <si>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</si>
  <si>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</si>
  <si>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</si>
  <si>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</si>
  <si>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</si>
  <si>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</si>
  <si>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</si>
  <si>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</si>
  <si>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</si>
  <si>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</si>
  <si>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</si>
  <si>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</si>
  <si>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</si>
  <si>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</si>
  <si>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</si>
  <si>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</si>
  <si>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</si>
  <si>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</si>
  <si>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</si>
  <si>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</si>
  <si>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</si>
  <si>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</si>
  <si>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</si>
  <si>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</si>
  <si>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</si>
  <si>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</si>
  <si>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</si>
  <si>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</si>
  <si>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</si>
  <si>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</si>
  <si>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</si>
  <si>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</si>
  <si>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</si>
  <si>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</si>
  <si>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</si>
  <si>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</si>
  <si>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</si>
  <si>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</si>
  <si>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</si>
  <si>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</si>
  <si>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</si>
  <si>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</si>
  <si>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</si>
  <si>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</si>
  <si>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</si>
  <si>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</si>
  <si>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</si>
  <si>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</si>
  <si>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</si>
  <si>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</si>
  <si>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</si>
  <si>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</si>
  <si>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</si>
  <si>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</si>
  <si>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</si>
  <si>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</si>
  <si>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</si>
  <si>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</si>
  <si>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</si>
  <si>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</si>
  <si>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</si>
  <si>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</si>
  <si>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</si>
  <si>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</si>
  <si>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</si>
  <si>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</si>
  <si>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</si>
  <si>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</si>
  <si>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</si>
  <si>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</si>
  <si>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</si>
  <si>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</si>
  <si>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</si>
  <si>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</si>
  <si>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</si>
  <si>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</si>
  <si>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</si>
  <si>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</si>
  <si>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</si>
  <si>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</si>
  <si>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</si>
  <si>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</si>
  <si>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</si>
  <si>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</si>
  <si>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</si>
  <si>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</si>
  <si>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</si>
  <si>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</si>
  <si>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</si>
  <si>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</si>
  <si>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</si>
  <si>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</si>
  <si>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</si>
  <si>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</si>
  <si>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</si>
  <si>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</si>
  <si>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</si>
  <si>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</si>
  <si>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</si>
  <si>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</si>
  <si>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</si>
  <si>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</si>
  <si>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</si>
  <si>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</si>
  <si>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</si>
  <si>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</si>
  <si>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</si>
  <si>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</si>
  <si>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</si>
  <si>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</si>
  <si>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</si>
  <si>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</si>
  <si>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</si>
  <si>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</si>
  <si>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</si>
  <si>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</si>
  <si>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</si>
  <si>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</si>
  <si>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</si>
  <si>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</si>
  <si>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</si>
  <si>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</si>
  <si>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</si>
  <si>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</si>
  <si>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</si>
  <si>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</si>
  <si>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</si>
  <si>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</si>
  <si>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</si>
  <si>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</si>
  <si>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</si>
  <si>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</si>
  <si>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</si>
  <si>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</si>
  <si>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</si>
  <si>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</si>
  <si>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</si>
  <si>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</si>
  <si>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</si>
  <si>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</si>
  <si>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</si>
  <si>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</si>
  <si>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</si>
  <si>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</si>
  <si>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</si>
  <si>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</si>
  <si>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</si>
  <si>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</si>
  <si>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</si>
  <si>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</si>
  <si>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</si>
  <si>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</si>
  <si>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</si>
  <si>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</si>
  <si>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</si>
  <si>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</si>
  <si>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</si>
  <si>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</si>
  <si>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</si>
  <si>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</si>
  <si>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</si>
  <si>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</si>
  <si>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</si>
  <si>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</si>
  <si>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</si>
  <si>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</si>
  <si>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</si>
  <si>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</si>
  <si>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</si>
  <si>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</si>
  <si>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</si>
  <si>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</si>
  <si>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</si>
  <si>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</si>
  <si>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</si>
  <si>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</si>
  <si>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</si>
  <si>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</si>
  <si>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</si>
  <si>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</si>
  <si>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</si>
  <si>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</si>
  <si>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</si>
  <si>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</si>
  <si>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</si>
  <si>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</si>
  <si>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</si>
  <si>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</si>
  <si>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</si>
  <si>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</si>
  <si>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</si>
  <si>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</si>
  <si>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</si>
  <si>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</si>
  <si>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</si>
  <si>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</si>
  <si>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</si>
  <si>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</si>
  <si>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</si>
  <si>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</si>
  <si>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</si>
  <si>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</si>
  <si>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</si>
  <si>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</si>
  <si>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</si>
  <si>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</si>
  <si>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</si>
  <si>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</si>
  <si>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</si>
  <si>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</si>
  <si>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</si>
  <si>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</si>
  <si>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</si>
  <si>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</si>
  <si>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</si>
  <si>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</si>
  <si>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</si>
  <si>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</si>
  <si>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</si>
  <si>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</si>
  <si>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</si>
  <si>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</si>
  <si>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</si>
  <si>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</si>
  <si>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</si>
  <si>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</si>
  <si>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</si>
  <si>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</si>
  <si>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</si>
  <si>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</si>
  <si>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</si>
  <si>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</si>
  <si>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</si>
  <si>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</si>
  <si>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</si>
  <si>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</si>
  <si>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</si>
  <si>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</si>
  <si>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</si>
  <si>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</si>
  <si>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</si>
  <si>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</si>
  <si>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</si>
  <si>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</si>
  <si>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</si>
  <si>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</si>
  <si>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</si>
  <si>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</si>
  <si>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</si>
  <si>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</si>
  <si>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</si>
  <si>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</si>
  <si>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</si>
  <si>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</si>
  <si>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</si>
  <si>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</si>
  <si>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</si>
  <si>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</si>
  <si>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</si>
  <si>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</si>
  <si>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</si>
  <si>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</si>
  <si>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</si>
  <si>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</si>
  <si>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</si>
  <si>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</si>
  <si>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</si>
  <si>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</si>
  <si>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</si>
  <si>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</si>
  <si>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</si>
  <si>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</si>
  <si>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</si>
  <si>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</si>
  <si>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</si>
  <si>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</si>
  <si>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</si>
  <si>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</si>
  <si>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</si>
  <si>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</si>
  <si>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</si>
  <si>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</si>
  <si>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</si>
  <si>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</si>
  <si>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</si>
  <si>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</si>
  <si>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</si>
  <si>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</si>
  <si>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</si>
  <si>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</si>
  <si>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</si>
  <si>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</si>
  <si>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</si>
  <si>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</si>
  <si>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</si>
  <si>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</si>
  <si>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</si>
  <si>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</si>
  <si>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</si>
  <si>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</si>
  <si>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</si>
  <si>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</si>
  <si>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</si>
  <si>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</si>
  <si>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</si>
  <si>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</si>
  <si>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</si>
  <si>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</si>
  <si>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</si>
  <si>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</si>
  <si>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</si>
  <si>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</si>
  <si>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</si>
  <si>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</si>
  <si>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</si>
  <si>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</si>
  <si>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</si>
  <si>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</si>
  <si>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</si>
  <si>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</si>
  <si>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</si>
  <si>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</si>
  <si>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</si>
  <si>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</si>
  <si>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</si>
  <si>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</si>
  <si>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</si>
  <si>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</si>
  <si>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</si>
  <si>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</si>
  <si>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</si>
  <si>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</si>
  <si>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</si>
  <si>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</si>
  <si>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</si>
  <si>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</si>
  <si>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</si>
  <si>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</si>
  <si>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</si>
  <si>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</si>
  <si>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</si>
  <si>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</si>
  <si>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</si>
  <si>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</si>
  <si>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</si>
  <si>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</si>
  <si>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</si>
  <si>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</si>
  <si>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</si>
  <si>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</si>
  <si>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</si>
  <si>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</si>
  <si>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</si>
  <si>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</si>
  <si>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</si>
  <si>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</si>
  <si>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</si>
  <si>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</si>
  <si>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</si>
  <si>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</si>
  <si>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</si>
  <si>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</si>
  <si>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</si>
  <si>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</si>
  <si>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</si>
  <si>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</si>
  <si>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</si>
  <si>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</si>
  <si>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</si>
  <si>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</si>
  <si>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</si>
  <si>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</si>
  <si>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</si>
  <si>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</si>
  <si>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</si>
  <si>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</si>
  <si>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</si>
  <si>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</si>
  <si>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</si>
  <si>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</si>
  <si>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</si>
  <si>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</si>
  <si>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</si>
  <si>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</si>
  <si>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</si>
  <si>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</si>
  <si>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</si>
  <si>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</si>
  <si>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</si>
  <si>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</si>
  <si>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</si>
  <si>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</si>
  <si>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</si>
  <si>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</si>
  <si>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</si>
  <si>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</si>
  <si>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</si>
  <si>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</si>
  <si>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</si>
  <si>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</si>
  <si>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</si>
  <si>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</si>
  <si>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</si>
  <si>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</si>
  <si>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</si>
  <si>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</si>
  <si>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</si>
  <si>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</si>
  <si>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</si>
  <si>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</si>
  <si>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</si>
  <si>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</si>
  <si>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</si>
  <si>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</si>
  <si>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</si>
  <si>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</si>
  <si>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</si>
  <si>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</si>
  <si>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</si>
  <si>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</si>
  <si>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</si>
  <si>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</si>
  <si>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</si>
  <si>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</si>
  <si>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</si>
  <si>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</si>
  <si>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</si>
  <si>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</si>
  <si>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</si>
  <si>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</si>
  <si>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</si>
  <si>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</si>
  <si>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</si>
  <si>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</si>
  <si>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</si>
  <si>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</si>
  <si>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</si>
  <si>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</si>
  <si>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</si>
  <si>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</si>
  <si>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</si>
  <si>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</si>
  <si>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</si>
  <si>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</si>
  <si>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</si>
  <si>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</si>
  <si>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</si>
  <si>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</si>
  <si>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</si>
  <si>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</si>
  <si>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</si>
  <si>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</si>
  <si>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</si>
  <si>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</si>
  <si>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</si>
  <si>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</si>
  <si>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</si>
  <si>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</si>
  <si>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</si>
  <si>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</si>
  <si>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</si>
  <si>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</si>
  <si>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</si>
  <si>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</si>
  <si>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</si>
  <si>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</si>
  <si>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</si>
  <si>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</si>
  <si>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</si>
  <si>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</si>
  <si>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</si>
  <si>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</si>
  <si>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</si>
  <si>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</si>
  <si>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</si>
  <si>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</si>
  <si>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</si>
  <si>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</si>
  <si>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</si>
  <si>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</si>
  <si>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</si>
  <si>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</si>
  <si>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</si>
  <si>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</si>
  <si>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</si>
  <si>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</si>
  <si>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</si>
  <si>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</si>
  <si>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</si>
  <si>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</si>
  <si>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</si>
  <si>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</si>
  <si>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</si>
  <si>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</si>
  <si>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</si>
  <si>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</si>
  <si>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</si>
  <si>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</si>
  <si>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</si>
  <si>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</si>
  <si>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</si>
  <si>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</si>
  <si>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</si>
  <si>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</si>
  <si>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</si>
  <si>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</si>
  <si>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</si>
  <si>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</si>
  <si>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</si>
  <si>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</si>
  <si>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</si>
  <si>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</si>
  <si>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</si>
  <si>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</si>
  <si>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</si>
  <si>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</si>
  <si>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</si>
  <si>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</si>
  <si>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</si>
  <si>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</si>
  <si>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</si>
  <si>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</si>
  <si>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</si>
  <si>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</si>
  <si>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</si>
  <si>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</si>
  <si>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</si>
  <si>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</si>
  <si>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</si>
  <si>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</si>
  <si>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</si>
  <si>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</si>
  <si>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</si>
  <si>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</si>
  <si>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</si>
  <si>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</si>
  <si>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</si>
  <si>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</si>
  <si>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</si>
  <si>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</si>
  <si>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</si>
  <si>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</si>
  <si>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</si>
  <si>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</si>
  <si>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</si>
  <si>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</si>
  <si>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</si>
  <si>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</si>
  <si>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</si>
  <si>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</si>
  <si>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</si>
  <si>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</si>
  <si>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</si>
  <si>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</si>
  <si>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</si>
  <si>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</si>
  <si>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</si>
  <si>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</si>
  <si>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</si>
  <si>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</si>
  <si>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</si>
  <si>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</si>
  <si>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</si>
  <si>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</si>
  <si>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</si>
  <si>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</si>
  <si>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</si>
  <si>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</si>
  <si>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</si>
  <si>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</si>
  <si>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</si>
  <si>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</si>
  <si>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</si>
  <si>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</si>
  <si>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</si>
  <si>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</si>
  <si>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</si>
  <si>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</si>
  <si>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</si>
  <si>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</si>
  <si>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</si>
  <si>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</si>
  <si>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</si>
  <si>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</si>
  <si>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</si>
  <si>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</si>
  <si>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</si>
  <si>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</si>
  <si>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</si>
  <si>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</si>
  <si>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</si>
  <si>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</si>
  <si>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</si>
  <si>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</si>
  <si>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</si>
  <si>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</si>
  <si>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</si>
  <si>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</si>
  <si>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</si>
  <si>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</si>
  <si>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</si>
  <si>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</si>
  <si>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</si>
  <si>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</si>
  <si>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</si>
  <si>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</si>
  <si>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</si>
  <si>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</si>
  <si>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</si>
  <si>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</si>
  <si>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</si>
  <si>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</si>
  <si>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</si>
  <si>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</si>
  <si>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</si>
  <si>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</si>
  <si>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</si>
  <si>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</si>
  <si>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</si>
  <si>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</si>
  <si>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</si>
  <si>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</si>
  <si>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</si>
  <si>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</si>
  <si>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</si>
  <si>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</si>
  <si>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</si>
  <si>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</si>
  <si>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</si>
  <si>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</si>
  <si>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</si>
  <si>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</si>
  <si>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</si>
  <si>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</si>
  <si>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</si>
  <si>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</si>
  <si>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</si>
  <si>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</si>
  <si>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</si>
  <si>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</si>
  <si>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</si>
  <si>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</si>
  <si>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</si>
  <si>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</si>
  <si>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</si>
  <si>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</si>
  <si>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</si>
  <si>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</si>
  <si>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</si>
  <si>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</si>
  <si>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</si>
  <si>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</si>
  <si>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</si>
  <si>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</si>
  <si>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</si>
  <si>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</si>
  <si>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</si>
  <si>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</si>
  <si>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</si>
  <si>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</si>
  <si>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</si>
  <si>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</si>
  <si>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</si>
  <si>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</si>
  <si>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</si>
  <si>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</si>
  <si>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</si>
  <si>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</si>
  <si>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</si>
  <si>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</si>
  <si>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</si>
  <si>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</si>
  <si>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</si>
  <si>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</si>
  <si>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</si>
  <si>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</si>
  <si>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</si>
  <si>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</si>
  <si>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</si>
  <si>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</si>
  <si>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</si>
  <si>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</si>
  <si>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</si>
  <si>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</si>
  <si>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</si>
  <si>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</si>
  <si>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</si>
  <si>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</si>
  <si>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</si>
  <si>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</si>
  <si>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</si>
  <si>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</si>
  <si>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</si>
  <si>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</si>
  <si>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</si>
  <si>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</si>
  <si>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</si>
  <si>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</si>
  <si>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</si>
  <si>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</si>
  <si>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</si>
  <si>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</si>
  <si>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</si>
  <si>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</si>
  <si>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</si>
  <si>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</si>
  <si>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</si>
  <si>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</si>
  <si>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</si>
  <si>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</si>
  <si>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</si>
  <si>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</si>
  <si>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</si>
  <si>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</si>
  <si>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</si>
  <si>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</si>
  <si>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</si>
  <si>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</si>
  <si>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</si>
  <si>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</si>
  <si>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</si>
  <si>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</si>
  <si>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</si>
  <si>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</si>
  <si>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</si>
  <si>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</si>
  <si>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</si>
  <si>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</si>
  <si>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</si>
  <si>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</si>
  <si>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</si>
  <si>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</si>
  <si>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</si>
  <si>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</si>
  <si>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</si>
  <si>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</si>
  <si>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</si>
  <si>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</si>
  <si>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</si>
  <si>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</si>
  <si>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</si>
  <si>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</si>
  <si>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</si>
  <si>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</si>
  <si>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</si>
  <si>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</si>
  <si>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</si>
  <si>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</si>
  <si>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</si>
  <si>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</si>
  <si>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</si>
  <si>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</si>
  <si>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</si>
  <si>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</si>
  <si>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</si>
  <si>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</si>
  <si>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</si>
  <si>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</si>
  <si>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</si>
  <si>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</si>
  <si>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</si>
  <si>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</si>
  <si>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</si>
  <si>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</si>
  <si>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</si>
  <si>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</si>
  <si>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</si>
  <si>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</si>
  <si>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</si>
  <si>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</si>
  <si>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</si>
  <si>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</si>
  <si>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</si>
  <si>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</si>
  <si>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</si>
  <si>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</si>
  <si>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</si>
  <si>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</si>
  <si>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</si>
  <si>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</si>
  <si>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</si>
  <si>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</si>
  <si>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</si>
  <si>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</si>
  <si>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</si>
  <si>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</si>
  <si>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</si>
  <si>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</si>
  <si>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</si>
  <si>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</si>
  <si>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</si>
  <si>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</si>
  <si>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</si>
  <si>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</si>
  <si>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</si>
  <si>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</si>
  <si>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</si>
  <si>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</si>
  <si>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</si>
  <si>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</si>
  <si>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</si>
  <si>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</si>
  <si>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</si>
  <si>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</si>
  <si>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</si>
  <si>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</si>
  <si>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</si>
  <si>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</si>
  <si>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</si>
  <si>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</si>
  <si>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</si>
  <si>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</si>
  <si>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</si>
  <si>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</si>
  <si>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</si>
  <si>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</si>
  <si>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</si>
  <si>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</si>
  <si>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</si>
  <si>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</si>
  <si>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</si>
  <si>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</si>
  <si>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</si>
  <si>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</si>
  <si>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</si>
  <si>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</si>
  <si>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</si>
  <si>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</si>
  <si>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</si>
  <si>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</si>
  <si>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</si>
  <si>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</si>
  <si>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</si>
  <si>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</si>
  <si>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</si>
  <si>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</si>
  <si>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</si>
  <si>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</si>
  <si>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</si>
  <si>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</si>
  <si>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</si>
  <si>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</si>
  <si>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</si>
  <si>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</si>
  <si>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</si>
  <si>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</si>
  <si>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</si>
  <si>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</si>
  <si>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</si>
  <si>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</si>
  <si>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</si>
  <si>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</si>
  <si>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</si>
  <si>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</si>
  <si>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</si>
  <si>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</si>
  <si>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</si>
  <si>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</si>
  <si>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</si>
  <si>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</si>
  <si>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</si>
  <si>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</si>
  <si>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</si>
  <si>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</si>
  <si>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</si>
  <si>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</si>
  <si>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</si>
  <si>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</si>
  <si>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</si>
  <si>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</si>
  <si>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</si>
  <si>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</si>
  <si>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</si>
  <si>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</si>
  <si>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</si>
  <si>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</si>
  <si>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</si>
  <si>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</si>
  <si>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</si>
  <si>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</si>
  <si>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</si>
  <si>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</si>
  <si>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</si>
  <si>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</si>
  <si>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</si>
  <si>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</si>
  <si>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</si>
  <si>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</si>
  <si>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</si>
  <si>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</si>
  <si>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</si>
  <si>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</si>
  <si>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</si>
  <si>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</si>
  <si>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</si>
  <si>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</si>
  <si>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</si>
  <si>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</si>
  <si>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</si>
  <si>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</si>
  <si>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</si>
  <si>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</si>
  <si>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</si>
  <si>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</si>
  <si>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</si>
  <si>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</si>
  <si>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</si>
  <si>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</si>
  <si>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</si>
  <si>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</si>
  <si>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</si>
  <si>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</si>
  <si>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</si>
  <si>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</si>
  <si>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</si>
  <si>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</si>
  <si>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</si>
  <si>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</si>
  <si>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</si>
  <si>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</si>
  <si>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</si>
  <si>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</si>
  <si>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</si>
  <si>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</si>
  <si>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</si>
  <si>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</si>
  <si>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</si>
  <si>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</si>
  <si>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</si>
  <si>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</si>
  <si>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</si>
  <si>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</si>
  <si>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</si>
  <si>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</si>
  <si>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</si>
  <si>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</si>
  <si>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</si>
  <si>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</si>
  <si>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</si>
  <si>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</si>
  <si>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</si>
  <si>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</si>
  <si>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</si>
  <si>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</si>
  <si>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</si>
  <si>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</si>
  <si>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</si>
  <si>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</si>
  <si>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</si>
  <si>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</si>
  <si>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</si>
  <si>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</si>
  <si>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</si>
  <si>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</si>
  <si>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</si>
  <si>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</si>
  <si>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</si>
  <si>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</si>
  <si>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</si>
  <si>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</si>
  <si>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</si>
  <si>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</si>
  <si>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</si>
  <si>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</si>
  <si>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</si>
  <si>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</si>
  <si>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</si>
  <si>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</si>
  <si>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</si>
  <si>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</si>
  <si>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</si>
  <si>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</si>
  <si>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</si>
  <si>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</si>
  <si>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</si>
  <si>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</si>
  <si>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</si>
  <si>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</si>
  <si>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</si>
  <si>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</si>
  <si>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</si>
  <si>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</si>
  <si>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</si>
  <si>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</si>
  <si>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</si>
  <si>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</si>
  <si>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</si>
  <si>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</si>
  <si>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</si>
  <si>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</si>
  <si>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</si>
  <si>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</si>
  <si>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</si>
  <si>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</si>
  <si>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</si>
  <si>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</si>
  <si>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</si>
  <si>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</si>
  <si>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</si>
  <si>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</si>
  <si>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</si>
  <si>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</si>
  <si>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</si>
  <si>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</si>
  <si>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</si>
  <si>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</si>
  <si>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</si>
  <si>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</si>
  <si>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</si>
  <si>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</si>
  <si>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</si>
  <si>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</si>
  <si>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</si>
  <si>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</si>
  <si>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</si>
  <si>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</si>
  <si>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</si>
  <si>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</si>
  <si>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</si>
  <si>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</si>
  <si>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</si>
  <si>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</si>
  <si>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</si>
  <si>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</si>
  <si>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</si>
  <si>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</si>
  <si>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</si>
  <si>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</si>
  <si>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</si>
  <si>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</si>
  <si>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</si>
  <si>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</si>
  <si>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</si>
  <si>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</si>
  <si>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</si>
  <si>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</si>
  <si>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</si>
  <si>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</si>
  <si>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</si>
  <si>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</si>
  <si>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</si>
  <si>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</si>
  <si>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</si>
  <si>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</si>
  <si>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</si>
  <si>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</si>
  <si>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</si>
  <si>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</si>
  <si>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</si>
  <si>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</si>
  <si>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</si>
  <si>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</si>
  <si>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</si>
  <si>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</si>
  <si>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</si>
  <si>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</si>
  <si>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</si>
  <si>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</si>
  <si>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</si>
  <si>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</si>
  <si>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</si>
  <si>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</si>
  <si>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</si>
  <si>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</si>
  <si>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</si>
  <si>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</si>
  <si>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</si>
  <si>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</si>
  <si>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</si>
  <si>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</si>
  <si>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</si>
  <si>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</si>
  <si>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</si>
  <si>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</si>
  <si>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</si>
  <si>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</si>
  <si>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</si>
  <si>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</si>
  <si>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</si>
  <si>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</si>
  <si>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</si>
  <si>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</si>
  <si>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</si>
  <si>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</si>
  <si>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</si>
  <si>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</si>
  <si>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</si>
  <si>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</si>
  <si>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</si>
  <si>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</si>
  <si>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</si>
  <si>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</si>
  <si>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</si>
  <si>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</si>
  <si>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</si>
  <si>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</si>
  <si>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</si>
  <si>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</si>
  <si>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</si>
  <si>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</si>
  <si>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</si>
  <si>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</si>
  <si>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</si>
  <si>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</si>
  <si>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</si>
  <si>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</si>
  <si>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</si>
  <si>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</si>
  <si>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</si>
  <si>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</si>
  <si>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</si>
  <si>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</si>
  <si>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</si>
  <si>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</si>
  <si>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</si>
  <si>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</si>
  <si>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</si>
  <si>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</si>
  <si>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</si>
  <si>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</si>
  <si>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</si>
  <si>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</si>
  <si>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</si>
  <si>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</si>
  <si>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</si>
  <si>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</si>
  <si>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</si>
  <si>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</si>
  <si>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</si>
  <si>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</si>
  <si>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</si>
  <si>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</si>
  <si>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</si>
  <si>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</si>
  <si>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</si>
  <si>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</si>
  <si>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</si>
  <si>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</si>
  <si>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</si>
  <si>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</si>
  <si>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</si>
  <si>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</si>
  <si>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</si>
  <si>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</si>
  <si>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</si>
  <si>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</si>
  <si>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</si>
  <si>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</si>
  <si>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</si>
  <si>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</si>
  <si>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</si>
  <si>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</si>
  <si>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</si>
  <si>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</si>
  <si>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</si>
  <si>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</si>
  <si>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</si>
  <si>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</si>
  <si>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</si>
  <si>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</si>
  <si>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</si>
  <si>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</si>
  <si>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</si>
  <si>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</si>
  <si>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</si>
  <si>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</si>
  <si>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</si>
  <si>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</si>
  <si>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</si>
  <si>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</si>
  <si>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</si>
  <si>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</si>
  <si>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</si>
  <si>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</si>
  <si>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</si>
  <si>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</si>
  <si>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</si>
  <si>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</si>
  <si>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</si>
  <si>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</si>
  <si>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</si>
  <si>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</si>
  <si>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</si>
  <si>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</si>
  <si>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</si>
  <si>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</si>
  <si>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</si>
  <si>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</si>
  <si>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</si>
  <si>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</si>
  <si>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</si>
  <si>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</si>
  <si>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</si>
  <si>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</si>
  <si>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</si>
  <si>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</si>
  <si>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</si>
  <si>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</si>
  <si>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</si>
  <si>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</si>
  <si>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</si>
  <si>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</si>
  <si>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</si>
  <si>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</si>
  <si>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</si>
  <si>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</si>
  <si>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</si>
  <si>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</si>
  <si>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</si>
  <si>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</si>
  <si>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</si>
  <si>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</si>
  <si>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</si>
  <si>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</si>
  <si>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</si>
  <si>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</si>
  <si>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</si>
  <si>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</si>
  <si>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</si>
  <si>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</si>
  <si>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</si>
  <si>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</si>
  <si>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</si>
  <si>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</si>
  <si>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</si>
  <si>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</si>
  <si>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</si>
  <si>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</si>
  <si>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</si>
  <si>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</si>
  <si>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</si>
  <si>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</si>
  <si>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</si>
  <si>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</si>
  <si>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</si>
  <si>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</si>
  <si>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</si>
  <si>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</si>
  <si>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</si>
  <si>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</si>
  <si>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</si>
  <si>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</si>
  <si>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</si>
  <si>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</si>
  <si>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</si>
  <si>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</si>
  <si>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</si>
  <si>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</si>
  <si>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</si>
  <si>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</si>
  <si>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</si>
  <si>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</si>
  <si>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</si>
  <si>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</si>
  <si>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</si>
  <si>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</si>
  <si>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</si>
  <si>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</si>
  <si>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</si>
  <si>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</si>
  <si>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</si>
  <si>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</si>
  <si>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</si>
  <si>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</si>
  <si>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</si>
  <si>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</si>
  <si>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</si>
  <si>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</si>
  <si>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</si>
  <si>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</si>
  <si>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</si>
  <si>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</si>
  <si>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</si>
  <si>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</si>
  <si>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</si>
  <si>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</si>
  <si>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</si>
  <si>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</si>
  <si>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</si>
  <si>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</si>
  <si>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</si>
  <si>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</si>
  <si>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</si>
  <si>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</si>
  <si>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</si>
  <si>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</si>
  <si>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</si>
  <si>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</si>
  <si>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</si>
  <si>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</si>
  <si>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</si>
  <si>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</si>
  <si>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</si>
  <si>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</si>
  <si>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</si>
  <si>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</si>
  <si>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</si>
  <si>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</si>
  <si>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</si>
  <si>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</si>
  <si>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</si>
  <si>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</si>
  <si>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</si>
  <si>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</si>
  <si>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</si>
  <si>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</si>
  <si>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</si>
  <si>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</si>
  <si>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</si>
  <si>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</si>
  <si>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</si>
  <si>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</si>
  <si>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</si>
  <si>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</si>
  <si>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</si>
  <si>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</si>
  <si>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</si>
  <si>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</si>
  <si>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</si>
  <si>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</si>
  <si>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</si>
  <si>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</si>
  <si>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</si>
  <si>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</si>
  <si>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</si>
  <si>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</si>
  <si>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</si>
  <si>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</si>
  <si>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</si>
  <si>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</si>
  <si>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</si>
  <si>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</si>
  <si>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</si>
  <si>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</si>
  <si>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</si>
  <si>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</si>
  <si>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</si>
  <si>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</si>
  <si>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</si>
  <si>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</si>
  <si>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</si>
  <si>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</si>
  <si>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</si>
  <si>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</si>
  <si>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</si>
  <si>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</si>
  <si>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</si>
  <si>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</si>
  <si>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</si>
  <si>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</si>
  <si>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</si>
  <si>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</si>
  <si>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</si>
  <si>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</si>
  <si>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</si>
  <si>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</si>
  <si>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</si>
  <si>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</si>
  <si>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</si>
  <si>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</si>
  <si>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</si>
  <si>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</si>
  <si>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</si>
  <si>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</si>
  <si>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</si>
  <si>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</si>
  <si>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</si>
  <si>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</si>
  <si>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</si>
  <si>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</si>
  <si>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</si>
  <si>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</si>
  <si>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</si>
  <si>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</si>
  <si>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</si>
  <si>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</si>
  <si>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</si>
  <si>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</si>
  <si>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</si>
  <si>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</si>
  <si>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</si>
  <si>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</si>
  <si>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</si>
  <si>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</si>
  <si>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</si>
  <si>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</si>
  <si>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</si>
  <si>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</si>
  <si>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</si>
  <si>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</si>
  <si>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</si>
  <si>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</si>
  <si>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</si>
  <si>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</si>
  <si>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</si>
  <si>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</si>
  <si>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</si>
  <si>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</si>
  <si>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</si>
  <si>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</si>
  <si>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</si>
  <si>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</si>
  <si>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</si>
  <si>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</si>
  <si>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</si>
  <si>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</si>
  <si>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</si>
  <si>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</si>
  <si>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</si>
  <si>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</si>
  <si>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</si>
  <si>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</si>
  <si>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</si>
  <si>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</si>
  <si>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</si>
  <si>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</si>
  <si>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</si>
  <si>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</si>
  <si>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</si>
  <si>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</si>
  <si>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</si>
  <si>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</si>
  <si>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</si>
  <si>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</si>
  <si>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</si>
  <si>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</si>
  <si>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</si>
  <si>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</si>
  <si>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</si>
  <si>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</si>
  <si>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</si>
  <si>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</si>
  <si>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</si>
  <si>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</si>
  <si>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</si>
  <si>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</si>
  <si>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</si>
  <si>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</si>
  <si>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</si>
  <si>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</si>
  <si>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</si>
  <si>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</si>
  <si>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</si>
  <si>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</si>
  <si>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</si>
  <si>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</si>
  <si>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</si>
  <si>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</si>
  <si>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</si>
  <si>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</si>
  <si>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</si>
  <si>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</si>
  <si>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</si>
  <si>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</si>
  <si>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</si>
  <si>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</si>
  <si>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</si>
  <si>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</si>
  <si>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</si>
  <si>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</si>
  <si>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</si>
  <si>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</si>
  <si>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</si>
  <si>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</si>
  <si>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</si>
  <si>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</si>
  <si>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</si>
  <si>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</si>
  <si>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</si>
  <si>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</si>
  <si>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</si>
  <si>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</si>
  <si>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</si>
  <si>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</si>
  <si>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</si>
  <si>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</si>
  <si>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</si>
  <si>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</si>
  <si>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</si>
  <si>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</si>
  <si>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</si>
  <si>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</si>
  <si>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</si>
  <si>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</si>
  <si>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</si>
  <si>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</si>
  <si>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</si>
  <si>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</si>
  <si>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</si>
  <si>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</si>
  <si>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</si>
  <si>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</si>
  <si>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</si>
  <si>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</si>
  <si>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</si>
  <si>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</si>
  <si>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</si>
  <si>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</si>
  <si>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</si>
  <si>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</si>
  <si>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</si>
  <si>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</si>
  <si>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</si>
  <si>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</si>
  <si>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</si>
  <si>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</si>
  <si>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</si>
  <si>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</si>
  <si>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</si>
  <si>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</si>
  <si>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</si>
  <si>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</si>
  <si>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</si>
  <si>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</si>
  <si>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</si>
  <si>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</si>
  <si>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</si>
  <si>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</si>
  <si>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</si>
  <si>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</si>
  <si>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</si>
  <si>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</si>
  <si>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</si>
  <si>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</si>
  <si>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</si>
  <si>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</si>
  <si>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</si>
  <si>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</si>
  <si>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</si>
  <si>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</si>
  <si>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</si>
  <si>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</si>
  <si>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</si>
  <si>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</si>
  <si>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</si>
  <si>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</si>
  <si>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</si>
  <si>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</si>
  <si>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</si>
  <si>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</si>
  <si>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</si>
  <si>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</si>
  <si>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</si>
  <si>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</si>
  <si>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</si>
  <si>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</si>
  <si>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</si>
  <si>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</si>
  <si>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</si>
  <si>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</si>
  <si>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</si>
  <si>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</si>
  <si>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</si>
  <si>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</si>
  <si>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</si>
  <si>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</si>
  <si>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</si>
  <si>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</si>
  <si>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</si>
  <si>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</si>
  <si>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</si>
  <si>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</si>
  <si>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</si>
  <si>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</si>
  <si>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</si>
  <si>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</si>
  <si>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</si>
  <si>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</si>
  <si>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</si>
  <si>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</si>
  <si>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</si>
  <si>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</si>
  <si>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</si>
  <si>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</si>
  <si>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</si>
  <si>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</si>
  <si>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</si>
  <si>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</si>
  <si>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</si>
  <si>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</si>
  <si>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</si>
  <si>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</si>
  <si>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</si>
  <si>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</si>
  <si>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</si>
  <si>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</si>
  <si>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</si>
  <si>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</si>
  <si>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</si>
  <si>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</si>
  <si>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</si>
  <si>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</si>
  <si>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</si>
  <si>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</si>
  <si>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</si>
  <si>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</si>
  <si>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</si>
  <si>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</si>
  <si>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</si>
  <si>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</si>
  <si>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</si>
  <si>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</si>
  <si>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</si>
  <si>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</si>
  <si>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</si>
  <si>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</si>
  <si>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</si>
  <si>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</si>
  <si>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</si>
  <si>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</si>
  <si>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</si>
  <si>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</si>
  <si>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</si>
  <si>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</si>
  <si>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</si>
  <si>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</si>
  <si>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</si>
  <si>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</si>
  <si>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</si>
  <si>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</si>
  <si>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</si>
  <si>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</si>
  <si>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</si>
  <si>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</si>
  <si>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</si>
  <si>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</si>
  <si>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</si>
  <si>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</si>
  <si>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</si>
  <si>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</si>
  <si>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</si>
  <si>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</si>
  <si>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</si>
  <si>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</si>
  <si>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</si>
  <si>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</si>
  <si>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</si>
  <si>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</si>
  <si>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</si>
  <si>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</si>
  <si>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</si>
  <si>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</si>
  <si>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</si>
  <si>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</si>
  <si>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</si>
  <si>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</si>
  <si>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</si>
  <si>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</si>
  <si>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</si>
  <si>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</si>
  <si>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</si>
  <si>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</si>
  <si>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</si>
  <si>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</si>
  <si>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</si>
  <si>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</si>
  <si>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</si>
  <si>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</si>
  <si>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</si>
  <si>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</si>
  <si>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</si>
  <si>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</si>
  <si>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</si>
  <si>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</si>
  <si>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</si>
  <si>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</si>
  <si>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</si>
  <si>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</si>
  <si>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</si>
  <si>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</si>
  <si>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</si>
  <si>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</si>
  <si>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</si>
  <si>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</si>
  <si>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</si>
  <si>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</si>
  <si>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</si>
  <si>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</si>
  <si>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</si>
  <si>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</si>
  <si>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</si>
  <si>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</si>
  <si>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</si>
  <si>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</si>
  <si>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</si>
  <si>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</si>
  <si>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</si>
  <si>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</si>
  <si>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</si>
  <si>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</si>
  <si>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</si>
  <si>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</si>
  <si>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</si>
  <si>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</si>
  <si>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</si>
  <si>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</si>
  <si>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</si>
  <si>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</si>
  <si>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</si>
  <si>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</si>
  <si>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</si>
  <si>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</si>
  <si>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</si>
  <si>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</si>
  <si>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</si>
  <si>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</si>
  <si>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</si>
  <si>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</si>
  <si>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</si>
  <si>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</si>
  <si>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</si>
  <si>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</si>
  <si>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</si>
  <si>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</si>
  <si>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</si>
  <si>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</si>
  <si>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</si>
  <si>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</si>
  <si>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</si>
  <si>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</si>
  <si>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</si>
  <si>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</si>
  <si>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</si>
  <si>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</si>
  <si>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</si>
  <si>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</si>
  <si>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</si>
  <si>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</si>
  <si>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</si>
  <si>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</si>
  <si>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</si>
  <si>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</si>
  <si>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</si>
  <si>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</si>
  <si>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</si>
  <si>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</si>
  <si>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</si>
  <si>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</si>
  <si>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</si>
  <si>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</si>
  <si>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</si>
  <si>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</si>
  <si>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</si>
  <si>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</si>
  <si>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</si>
  <si>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</si>
  <si>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</si>
  <si>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</si>
  <si>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</si>
  <si>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</si>
  <si>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</si>
  <si>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</si>
  <si>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</si>
  <si>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</si>
  <si>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</si>
  <si>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</si>
  <si>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</si>
  <si>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</si>
  <si>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</si>
  <si>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</si>
  <si>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</si>
  <si>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</si>
  <si>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</si>
  <si>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</si>
  <si>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</si>
  <si>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</si>
  <si>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</si>
  <si>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</si>
  <si>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</si>
  <si>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</si>
  <si>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</si>
  <si>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</si>
  <si>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</si>
  <si>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</si>
  <si>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</si>
  <si>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</si>
  <si>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</si>
  <si>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</si>
  <si>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</si>
  <si>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</si>
  <si>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</si>
  <si>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</si>
  <si>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</si>
  <si>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</si>
  <si>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</si>
  <si>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</si>
  <si>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</si>
  <si>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</si>
  <si>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</si>
  <si>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</si>
  <si>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</si>
  <si>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</si>
  <si>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</si>
  <si>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</si>
  <si>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</si>
  <si>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</si>
  <si>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</si>
  <si>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</si>
  <si>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</si>
  <si>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</si>
  <si>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</si>
  <si>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</si>
  <si>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</si>
  <si>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</si>
  <si>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</si>
  <si>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</si>
  <si>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</si>
  <si>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</si>
  <si>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</si>
  <si>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</si>
  <si>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</si>
  <si>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</si>
  <si>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</si>
  <si>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</si>
  <si>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</si>
  <si>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</si>
  <si>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</si>
  <si>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</si>
  <si>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</si>
  <si>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</si>
  <si>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</si>
  <si>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</si>
  <si>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</si>
  <si>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</si>
  <si>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</si>
  <si>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</si>
  <si>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</si>
  <si>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</si>
  <si>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</si>
  <si>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</si>
  <si>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</si>
  <si>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</si>
  <si>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</si>
  <si>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</si>
  <si>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</si>
  <si>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</si>
  <si>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</si>
  <si>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</si>
  <si>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</si>
  <si>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</si>
  <si>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</si>
  <si>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</si>
  <si>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</si>
  <si>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</si>
  <si>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</si>
  <si>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</si>
  <si>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</si>
  <si>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</si>
  <si>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</si>
  <si>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</si>
  <si>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</si>
  <si>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</si>
  <si>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</si>
  <si>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</si>
  <si>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</si>
  <si>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</si>
  <si>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</si>
  <si>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</si>
  <si>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</si>
  <si>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</si>
  <si>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</si>
  <si>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</si>
  <si>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</si>
  <si>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</si>
  <si>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</si>
  <si>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</si>
  <si>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</si>
  <si>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</si>
  <si>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</si>
  <si>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</si>
  <si>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</si>
  <si>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</si>
  <si>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</si>
  <si>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</si>
  <si>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</si>
  <si>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</si>
  <si>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</si>
  <si>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</si>
  <si>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</si>
  <si>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</si>
  <si>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</si>
  <si>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</si>
  <si>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</si>
  <si>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</si>
  <si>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</si>
  <si>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</si>
  <si>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</si>
  <si>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</si>
  <si>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</si>
  <si>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</si>
  <si>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</si>
  <si>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</si>
  <si>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</si>
  <si>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</si>
  <si>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</si>
  <si>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</si>
  <si>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</si>
  <si>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</si>
  <si>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</si>
  <si>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</si>
  <si>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</si>
  <si>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</si>
  <si>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</si>
  <si>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</si>
  <si>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</si>
  <si>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</si>
  <si>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</si>
  <si>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</si>
  <si>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</si>
  <si>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</si>
  <si>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</si>
  <si>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</si>
  <si>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</si>
  <si>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</si>
  <si>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</si>
  <si>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</si>
  <si>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</si>
  <si>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</si>
  <si>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</si>
  <si>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</si>
  <si>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</si>
  <si>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</si>
  <si>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</si>
  <si>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</si>
  <si>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</si>
  <si>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</si>
  <si>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</si>
  <si>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</si>
  <si>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</si>
  <si>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</si>
  <si>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</si>
  <si>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</si>
  <si>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</si>
  <si>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</si>
  <si>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</si>
  <si>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</si>
  <si>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</si>
  <si>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</si>
  <si>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</si>
  <si>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</si>
  <si>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</si>
  <si>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</si>
  <si>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</si>
  <si>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</si>
  <si>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</si>
  <si>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</si>
  <si>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</si>
  <si>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</si>
  <si>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</si>
  <si>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</si>
  <si>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</si>
  <si>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</si>
  <si>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</si>
  <si>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</si>
  <si>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</si>
  <si>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</si>
  <si>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</si>
  <si>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</si>
  <si>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</si>
  <si>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</si>
  <si>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</si>
  <si>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</si>
  <si>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</si>
  <si>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</si>
  <si>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</si>
  <si>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</si>
  <si>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</si>
  <si>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</si>
  <si>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</si>
  <si>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</si>
  <si>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</si>
  <si>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</si>
  <si>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</si>
  <si>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</si>
  <si>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</si>
  <si>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</si>
  <si>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</si>
  <si>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</si>
  <si>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</si>
  <si>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</si>
  <si>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</si>
  <si>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</si>
  <si>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</si>
  <si>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</si>
  <si>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</si>
  <si>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</si>
  <si>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</si>
  <si>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</si>
  <si>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</si>
  <si>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</si>
  <si>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</si>
  <si>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</si>
  <si>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</si>
  <si>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</si>
  <si>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</si>
  <si>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</si>
  <si>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</si>
  <si>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</si>
  <si>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</si>
  <si>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</si>
  <si>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</si>
  <si>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</si>
  <si>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</si>
  <si>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</si>
  <si>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</si>
  <si>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</si>
  <si>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</si>
  <si>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</si>
  <si>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</si>
  <si>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</si>
  <si>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</si>
  <si>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</si>
  <si>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</si>
  <si>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</si>
  <si>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</si>
  <si>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</si>
  <si>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</si>
  <si>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</si>
  <si>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</si>
  <si>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</si>
  <si>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</si>
  <si>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</si>
  <si>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</si>
  <si>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</si>
  <si>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</si>
  <si>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</si>
  <si>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</si>
  <si>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</si>
  <si>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</si>
  <si>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</si>
  <si>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</si>
  <si>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</si>
  <si>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</si>
  <si>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</si>
  <si>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</si>
  <si>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</si>
  <si>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</si>
  <si>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</si>
  <si>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</si>
  <si>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</si>
  <si>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</si>
  <si>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</si>
  <si>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</si>
  <si>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</si>
  <si>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</si>
  <si>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</si>
  <si>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</si>
  <si>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</si>
  <si>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</si>
  <si>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</si>
  <si>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</si>
  <si>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</si>
  <si>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</si>
  <si>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</si>
  <si>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</si>
  <si>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</si>
  <si>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</si>
  <si>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</si>
  <si>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</si>
  <si>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</si>
  <si>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</si>
  <si>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</si>
  <si>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</si>
  <si>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</si>
  <si>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</si>
  <si>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</si>
  <si>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</si>
  <si>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</si>
  <si>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</si>
  <si>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</si>
  <si>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</si>
  <si>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</si>
  <si>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</si>
  <si>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</si>
  <si>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</si>
  <si>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</si>
  <si>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</si>
  <si>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</si>
  <si>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</si>
  <si>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</si>
  <si>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</si>
  <si>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</si>
  <si>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</si>
  <si>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</si>
  <si>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</si>
  <si>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</si>
  <si>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</si>
  <si>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</si>
  <si>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</si>
  <si>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</si>
  <si>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</si>
  <si>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</si>
  <si>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</si>
  <si>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</si>
  <si>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</si>
  <si>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</si>
  <si>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</si>
  <si>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</si>
  <si>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</si>
  <si>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</si>
  <si>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</si>
  <si>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</si>
  <si>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</si>
  <si>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</si>
  <si>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</si>
  <si>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</si>
  <si>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</si>
  <si>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</si>
  <si>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</si>
  <si>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</si>
  <si>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</si>
  <si>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</si>
  <si>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</si>
  <si>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</si>
  <si>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</si>
  <si>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</si>
  <si>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</si>
  <si>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</si>
  <si>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</si>
  <si>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</si>
  <si>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</si>
  <si>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</si>
  <si>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</si>
  <si>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</si>
  <si>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</si>
  <si>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</si>
  <si>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</si>
  <si>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</si>
  <si>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</si>
  <si>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</si>
  <si>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</si>
  <si>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</si>
  <si>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</si>
  <si>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</si>
  <si>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</si>
  <si>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</si>
  <si>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</si>
  <si>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</si>
  <si>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</si>
  <si>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</si>
  <si>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</si>
  <si>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</si>
  <si>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</si>
  <si>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</si>
  <si>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</si>
  <si>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</si>
  <si>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</si>
  <si>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</si>
  <si>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</si>
  <si>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</si>
  <si>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</si>
  <si>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</si>
  <si>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</si>
  <si>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</si>
  <si>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</si>
  <si>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</si>
  <si>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</si>
  <si>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</si>
  <si>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</si>
  <si>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</si>
  <si>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</si>
  <si>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</si>
  <si>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</si>
  <si>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</si>
  <si>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</si>
  <si>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</si>
  <si>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</si>
  <si>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</si>
  <si>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</si>
  <si>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</si>
  <si>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</si>
  <si>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</si>
  <si>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</si>
  <si>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</si>
  <si>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</si>
  <si>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</si>
  <si>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</si>
  <si>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</si>
  <si>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</si>
  <si>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</si>
  <si>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</si>
  <si>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</si>
  <si>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</si>
  <si>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</si>
  <si>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</si>
  <si>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</si>
  <si>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</si>
  <si>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</si>
  <si>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</si>
  <si>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</si>
  <si>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</si>
  <si>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</si>
  <si>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</si>
  <si>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</si>
  <si>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</si>
  <si>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</si>
  <si>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</si>
  <si>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</si>
  <si>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</si>
  <si>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</si>
  <si>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</si>
  <si>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</si>
  <si>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</si>
  <si>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</si>
  <si>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</si>
  <si>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</si>
  <si>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</si>
  <si>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</si>
  <si>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</si>
  <si>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</si>
  <si>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</si>
  <si>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</si>
  <si>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</si>
  <si>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</si>
  <si>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</si>
  <si>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</si>
  <si>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</si>
  <si>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</si>
  <si>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</si>
  <si>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</si>
  <si>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</si>
  <si>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</si>
  <si>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</si>
  <si>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</si>
  <si>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</si>
  <si>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</si>
  <si>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</si>
  <si>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</si>
  <si>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</si>
  <si>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</si>
  <si>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</si>
  <si>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</si>
  <si>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</si>
  <si>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</si>
  <si>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</si>
  <si>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</si>
  <si>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</si>
  <si>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</si>
  <si>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</si>
  <si>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</si>
  <si>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</si>
  <si>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</si>
  <si>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</si>
  <si>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</si>
  <si>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</si>
  <si>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</si>
  <si>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</si>
  <si>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</si>
  <si>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</si>
  <si>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</si>
  <si>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</si>
  <si>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</si>
  <si>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</si>
  <si>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</si>
  <si>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</si>
  <si>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</si>
  <si>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</si>
  <si>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</si>
  <si>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</si>
  <si>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</si>
  <si>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</si>
  <si>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</si>
  <si>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</si>
  <si>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</si>
  <si>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</si>
  <si>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</si>
  <si>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</si>
  <si>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</si>
  <si>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</si>
  <si>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</si>
  <si>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</si>
  <si>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</si>
  <si>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</si>
  <si>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</si>
  <si>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</si>
  <si>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</si>
  <si>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</si>
  <si>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</si>
  <si>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</si>
  <si>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</si>
  <si>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</si>
  <si>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</si>
  <si>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</si>
  <si>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</si>
  <si>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</si>
  <si>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</si>
  <si>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</si>
  <si>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</si>
  <si>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</si>
  <si>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</si>
  <si>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</si>
  <si>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</si>
  <si>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</si>
  <si>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</si>
  <si>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</si>
  <si>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</si>
  <si>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</si>
  <si>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</si>
  <si>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</si>
  <si>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</si>
  <si>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</si>
  <si>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</si>
  <si>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</si>
  <si>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</si>
  <si>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</si>
  <si>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</si>
  <si>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</si>
  <si>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</si>
  <si>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</si>
  <si>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</si>
  <si>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</si>
  <si>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</si>
  <si>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</si>
  <si>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</si>
  <si>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</si>
  <si>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</si>
  <si>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</si>
  <si>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</si>
  <si>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</si>
  <si>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</si>
  <si>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</si>
  <si>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</si>
  <si>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</si>
  <si>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</si>
  <si>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</si>
  <si>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</si>
  <si>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</si>
  <si>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</si>
  <si>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</si>
  <si>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</si>
  <si>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</si>
  <si>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</si>
  <si>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</si>
  <si>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</si>
  <si>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</si>
  <si>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</si>
  <si>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</si>
  <si>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</si>
  <si>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</si>
  <si>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</si>
  <si>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</si>
  <si>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</si>
  <si>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</si>
  <si>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</si>
  <si>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</si>
  <si>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</si>
  <si>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</si>
  <si>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</si>
  <si>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</si>
  <si>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</si>
  <si>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</si>
  <si>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</si>
  <si>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</si>
  <si>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</si>
  <si>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</si>
  <si>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</si>
  <si>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</si>
  <si>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</si>
  <si>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</si>
  <si>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</si>
  <si>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</si>
  <si>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</si>
  <si>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</si>
  <si>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</si>
  <si>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</si>
  <si>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</si>
  <si>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</si>
  <si>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</si>
  <si>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</si>
  <si>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</si>
  <si>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</si>
  <si>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</si>
  <si>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</si>
  <si>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</si>
  <si>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</si>
  <si>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</si>
  <si>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</si>
  <si>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</si>
  <si>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</si>
  <si>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</si>
  <si>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</si>
  <si>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</si>
  <si>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</si>
  <si>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</si>
  <si>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</si>
  <si>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</si>
  <si>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</si>
  <si>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</si>
  <si>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</si>
  <si>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</si>
  <si>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</si>
  <si>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</si>
  <si>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</si>
  <si>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</si>
  <si>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</si>
  <si>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</si>
  <si>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</si>
  <si>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</si>
  <si>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</si>
  <si>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</si>
  <si>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</si>
  <si>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</si>
  <si>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</si>
  <si>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</si>
  <si>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</si>
  <si>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</si>
  <si>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</si>
  <si>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</si>
  <si>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</si>
  <si>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</si>
  <si>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</si>
  <si>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</si>
  <si>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</si>
  <si>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</si>
  <si>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</si>
  <si>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</si>
  <si>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</si>
  <si>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</si>
  <si>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</si>
  <si>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</si>
  <si>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</si>
  <si>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</si>
  <si>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</si>
  <si>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</si>
  <si>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</si>
  <si>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</si>
  <si>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</si>
  <si>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</si>
  <si>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</si>
  <si>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</si>
  <si>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</si>
  <si>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</si>
  <si>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</si>
  <si>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</si>
  <si>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</si>
  <si>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</si>
  <si>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</si>
  <si>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</si>
  <si>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</si>
  <si>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</si>
  <si>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</si>
  <si>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</si>
  <si>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</si>
  <si>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</si>
  <si>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</si>
  <si>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</si>
  <si>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</si>
  <si>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</si>
  <si>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</si>
  <si>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</si>
  <si>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</si>
  <si>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</si>
  <si>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</si>
  <si>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</si>
  <si>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</si>
  <si>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</si>
  <si>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</si>
  <si>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</si>
  <si>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</si>
  <si>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</si>
  <si>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</si>
  <si>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</si>
  <si>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</si>
  <si>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</si>
  <si>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</si>
  <si>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</si>
  <si>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</si>
  <si>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</si>
  <si>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</si>
  <si>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</si>
  <si>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</si>
  <si>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</si>
  <si>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</si>
  <si>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</si>
  <si>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</si>
  <si>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</si>
  <si>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</si>
  <si>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</si>
  <si>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</si>
  <si>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</si>
  <si>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</si>
  <si>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</si>
  <si>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</si>
  <si>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</si>
  <si>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</si>
  <si>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</si>
  <si>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</si>
  <si>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</si>
  <si>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</si>
  <si>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</si>
  <si>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</si>
  <si>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</si>
  <si>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</si>
  <si>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</si>
  <si>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</si>
  <si>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</si>
  <si>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</si>
  <si>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</si>
  <si>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</si>
  <si>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</si>
  <si>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</si>
  <si>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</si>
  <si>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</si>
  <si>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</si>
  <si>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</si>
  <si>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</si>
  <si>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</si>
  <si>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</si>
  <si>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</si>
  <si>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</si>
  <si>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</si>
  <si>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</si>
  <si>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</si>
  <si>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</si>
  <si>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</si>
  <si>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</si>
  <si>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</si>
  <si>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</si>
  <si>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</si>
  <si>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</si>
  <si>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</si>
  <si>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</si>
  <si>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</si>
  <si>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</si>
  <si>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</si>
  <si>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</si>
  <si>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</si>
  <si>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</si>
  <si>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</si>
  <si>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</si>
  <si>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</si>
  <si>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</si>
  <si>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</si>
  <si>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</si>
  <si>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</si>
  <si>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</si>
  <si>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</si>
  <si>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</si>
  <si>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</si>
  <si>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</si>
  <si>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</si>
  <si>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</si>
  <si>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</si>
  <si>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</si>
  <si>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</si>
  <si>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</si>
  <si>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</si>
  <si>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</si>
  <si>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</si>
  <si>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</si>
  <si>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</si>
  <si>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</si>
  <si>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</si>
  <si>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</si>
  <si>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</si>
  <si>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</si>
  <si>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</si>
  <si>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</si>
  <si>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</si>
  <si>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</si>
  <si>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</si>
  <si>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</si>
  <si>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</si>
  <si>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</si>
  <si>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</si>
  <si>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</si>
  <si>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</si>
  <si>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</si>
  <si>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</si>
  <si>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</si>
  <si>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</si>
  <si>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</si>
  <si>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</si>
  <si>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</si>
  <si>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</si>
  <si>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</si>
  <si>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</si>
  <si>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</si>
  <si>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</si>
  <si>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</si>
  <si>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</si>
  <si>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</si>
  <si>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</si>
  <si>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</si>
  <si>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</si>
  <si>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</si>
  <si>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</si>
  <si>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</si>
  <si>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</si>
  <si>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</si>
  <si>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</si>
  <si>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</si>
  <si>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</si>
  <si>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</si>
  <si>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</si>
  <si>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</si>
  <si>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</si>
  <si>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</si>
  <si>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</si>
  <si>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</si>
  <si>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</si>
  <si>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</si>
  <si>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</si>
  <si>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</si>
  <si>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</si>
  <si>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</si>
  <si>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</si>
  <si>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</si>
  <si>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</si>
  <si>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</si>
  <si>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</si>
  <si>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</si>
  <si>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</si>
  <si>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</si>
  <si>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</si>
  <si>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</si>
  <si>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</si>
  <si>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</si>
  <si>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</si>
  <si>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</si>
  <si>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</si>
  <si>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</si>
  <si>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</si>
  <si>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</si>
  <si>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</si>
  <si>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</si>
  <si>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</si>
  <si>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</si>
  <si>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</si>
  <si>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</si>
  <si>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</si>
  <si>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</si>
  <si>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</si>
  <si>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</si>
  <si>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</si>
  <si>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</si>
  <si>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</si>
  <si>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</si>
  <si>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</si>
  <si>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</si>
  <si>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</si>
  <si>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</si>
  <si>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</si>
  <si>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</si>
  <si>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</si>
  <si>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</si>
  <si>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</si>
  <si>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</si>
  <si>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</si>
  <si>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</si>
  <si>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</si>
  <si>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</si>
  <si>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</si>
  <si>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</si>
  <si>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</si>
  <si>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</si>
  <si>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</si>
  <si>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</si>
  <si>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</si>
  <si>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</si>
  <si>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</si>
  <si>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</si>
  <si>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</si>
  <si>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</si>
  <si>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</si>
  <si>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</si>
  <si>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</si>
  <si>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</si>
  <si>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</si>
  <si>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</si>
  <si>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</si>
  <si>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</si>
  <si>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</si>
  <si>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</si>
  <si>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</si>
  <si>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</si>
  <si>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</si>
  <si>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</si>
  <si>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</si>
  <si>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</si>
  <si>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</si>
  <si>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</si>
  <si>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</si>
  <si>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</si>
  <si>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</si>
  <si>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</si>
  <si>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</si>
  <si>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</si>
  <si>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</si>
  <si>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</si>
  <si>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</si>
  <si>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</si>
  <si>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</si>
  <si>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</si>
  <si>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</si>
  <si>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</si>
  <si>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</si>
  <si>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</si>
  <si>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</si>
  <si>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</si>
  <si>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</si>
  <si>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</si>
  <si>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</si>
  <si>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</si>
  <si>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</si>
  <si>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</si>
  <si>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</si>
  <si>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</si>
  <si>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</si>
  <si>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</si>
  <si>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</si>
  <si>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</si>
  <si>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</si>
  <si>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</si>
  <si>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</si>
  <si>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</si>
  <si>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</si>
  <si>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</si>
  <si>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</si>
  <si>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</si>
  <si>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</si>
  <si>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</si>
  <si>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</si>
  <si>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</si>
  <si>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</si>
  <si>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</si>
  <si>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</si>
  <si>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</si>
  <si>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</si>
  <si>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</si>
  <si>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</si>
  <si>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</si>
  <si>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</si>
  <si>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</si>
  <si>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</si>
  <si>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</si>
  <si>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</si>
  <si>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</si>
  <si>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</si>
  <si>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</si>
  <si>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</si>
  <si>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</si>
  <si>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</si>
  <si>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</si>
  <si>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</si>
  <si>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</si>
  <si>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</si>
  <si>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</si>
  <si>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</si>
  <si>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</si>
  <si>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</si>
  <si>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</si>
  <si>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</si>
  <si>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</si>
  <si>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</si>
  <si>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</si>
  <si>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</si>
  <si>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</si>
  <si>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</si>
  <si>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</si>
  <si>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</si>
  <si>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</si>
  <si>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</si>
  <si>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</si>
  <si>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</si>
  <si>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</si>
  <si>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</si>
  <si>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</si>
  <si>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</si>
  <si>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</si>
  <si>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</si>
  <si>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</si>
  <si>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</si>
  <si>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</si>
  <si>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</si>
  <si>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</si>
  <si>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</si>
  <si>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</si>
  <si>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</si>
  <si>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</si>
  <si>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</si>
  <si>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</si>
  <si>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</si>
  <si>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</si>
  <si>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</si>
  <si>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</si>
  <si>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</si>
  <si>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</si>
  <si>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</si>
  <si>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</si>
  <si>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</si>
  <si>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</si>
  <si>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</si>
  <si>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</si>
  <si>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</si>
  <si>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</si>
  <si>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</si>
  <si>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</si>
  <si>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</si>
  <si>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</si>
  <si>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</si>
  <si>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</si>
  <si>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</si>
  <si>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</si>
  <si>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</si>
  <si>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</si>
  <si>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</si>
  <si>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</si>
  <si>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</si>
  <si>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</si>
  <si>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</si>
  <si>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</si>
  <si>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</si>
  <si>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</si>
  <si>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</si>
  <si>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</si>
  <si>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</si>
  <si>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</si>
  <si>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</si>
  <si>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</si>
  <si>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</si>
  <si>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</si>
  <si>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</si>
  <si>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</si>
  <si>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</si>
  <si>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</si>
  <si>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</si>
  <si>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</si>
  <si>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</si>
  <si>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</si>
  <si>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</si>
  <si>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</si>
  <si>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</si>
  <si>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</si>
  <si>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</si>
  <si>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</si>
  <si>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</si>
  <si>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</si>
  <si>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</si>
  <si>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</si>
  <si>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</si>
  <si>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</si>
  <si>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</si>
  <si>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</si>
  <si>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</si>
  <si>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</si>
  <si>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</si>
  <si>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</si>
  <si>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</si>
  <si>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</si>
  <si>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</si>
  <si>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</si>
  <si>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</si>
  <si>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</si>
  <si>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</si>
  <si>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</si>
  <si>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</si>
  <si>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</si>
  <si>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</si>
  <si>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</si>
  <si>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</si>
  <si>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</si>
  <si>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</si>
  <si>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</si>
  <si>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</si>
  <si>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</si>
  <si>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</si>
  <si>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</si>
  <si>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</si>
  <si>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</si>
  <si>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</si>
  <si>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</si>
  <si>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</si>
  <si>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</si>
  <si>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</si>
  <si>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</si>
  <si>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</si>
  <si>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</si>
  <si>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</si>
  <si>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</si>
  <si>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</si>
  <si>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</si>
  <si>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</si>
  <si>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</si>
  <si>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</si>
  <si>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</si>
  <si>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</si>
  <si>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</si>
  <si>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</si>
  <si>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</si>
  <si>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</si>
  <si>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</si>
  <si>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</si>
  <si>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</si>
  <si>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</si>
  <si>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</si>
  <si>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</si>
  <si>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</si>
  <si>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</si>
  <si>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</si>
  <si>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</si>
  <si>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</si>
  <si>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</si>
  <si>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</si>
  <si>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</si>
  <si>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</si>
  <si>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</si>
  <si>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</si>
  <si>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</si>
  <si>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</si>
  <si>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</si>
  <si>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</si>
  <si>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</si>
  <si>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</si>
  <si>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</si>
  <si>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</si>
  <si>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</si>
  <si>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</si>
  <si>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</si>
  <si>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</si>
  <si>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</si>
  <si>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</si>
  <si>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</si>
  <si>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</si>
  <si>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</si>
  <si>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</si>
  <si>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</si>
  <si>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</si>
  <si>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</si>
  <si>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</si>
  <si>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</si>
  <si>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</si>
  <si>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</si>
  <si>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</si>
  <si>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</si>
  <si>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</si>
  <si>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</si>
  <si>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</si>
  <si>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</si>
  <si>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</si>
  <si>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</si>
  <si>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</si>
  <si>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</si>
  <si>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</si>
  <si>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</si>
  <si>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</si>
  <si>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</si>
  <si>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</si>
  <si>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</si>
  <si>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</si>
  <si>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</si>
  <si>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</si>
  <si>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</si>
  <si>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</si>
  <si>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</si>
  <si>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</si>
  <si>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</si>
  <si>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</si>
  <si>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</si>
  <si>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</si>
  <si>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</si>
  <si>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</si>
  <si>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</si>
  <si>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</si>
  <si>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</si>
  <si>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</si>
  <si>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</si>
  <si>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</si>
  <si>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</si>
  <si>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</si>
  <si>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</si>
  <si>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</si>
  <si>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</si>
  <si>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</si>
  <si>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</si>
  <si>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</si>
  <si>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</si>
  <si>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</si>
  <si>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</si>
  <si>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</si>
  <si>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</si>
  <si>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</si>
  <si>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</si>
  <si>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</si>
  <si>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</si>
  <si>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</si>
  <si>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</si>
  <si>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</si>
  <si>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</si>
  <si>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</si>
  <si>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</si>
  <si>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</si>
  <si>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</si>
  <si>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</si>
  <si>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</si>
  <si>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</si>
  <si>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</si>
  <si>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</si>
  <si>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</si>
  <si>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</si>
  <si>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</si>
  <si>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</si>
  <si>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</si>
  <si>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</si>
  <si>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</si>
  <si>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</si>
  <si>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</si>
  <si>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</si>
  <si>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</si>
  <si>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</si>
  <si>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</si>
  <si>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</si>
  <si>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</si>
  <si>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</si>
  <si>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</si>
  <si>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</si>
  <si>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</si>
  <si>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</si>
  <si>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</si>
  <si>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</si>
  <si>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</si>
  <si>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</si>
  <si>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</si>
  <si>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</si>
  <si>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</si>
  <si>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</si>
  <si>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</si>
  <si>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</si>
  <si>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</si>
  <si>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</si>
  <si>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</si>
  <si>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</si>
  <si>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</si>
  <si>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</si>
  <si>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</si>
  <si>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</si>
  <si>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</si>
  <si>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</si>
  <si>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</si>
  <si>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</si>
  <si>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</si>
  <si>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</si>
  <si>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</si>
  <si>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</si>
  <si>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</si>
  <si>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</si>
  <si>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</si>
  <si>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</si>
  <si>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</si>
  <si>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</si>
  <si>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</si>
  <si>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</si>
  <si>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</si>
  <si>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</si>
  <si>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</si>
  <si>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</si>
  <si>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</si>
  <si>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</si>
  <si>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</si>
  <si>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</si>
  <si>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</si>
  <si>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</si>
  <si>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</si>
  <si>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</si>
  <si>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</si>
  <si>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</si>
  <si>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</si>
  <si>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</si>
  <si>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</si>
  <si>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</si>
  <si>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</si>
  <si>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</si>
  <si>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</si>
  <si>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</si>
  <si>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</si>
  <si>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</si>
  <si>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</si>
  <si>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</si>
  <si>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</si>
  <si>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</si>
  <si>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</si>
  <si>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</si>
  <si>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</si>
  <si>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</si>
  <si>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</si>
  <si>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</si>
  <si>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</si>
  <si>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</si>
  <si>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</si>
  <si>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</si>
  <si>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</si>
  <si>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</si>
  <si>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</si>
  <si>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</si>
  <si>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</si>
  <si>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</si>
  <si>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</si>
  <si>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</si>
  <si>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</si>
  <si>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</si>
  <si>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</si>
  <si>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</si>
  <si>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</si>
  <si>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</si>
  <si>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</si>
  <si>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</si>
  <si>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</si>
  <si>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</si>
  <si>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</si>
  <si>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</si>
  <si>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</si>
  <si>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</si>
  <si>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</si>
  <si>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</si>
  <si>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</si>
  <si>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</si>
  <si>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</si>
  <si>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</si>
  <si>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</si>
  <si>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</si>
  <si>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</si>
  <si>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</si>
  <si>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</si>
  <si>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</si>
  <si>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</si>
  <si>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</si>
  <si>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</si>
  <si>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</si>
  <si>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</si>
  <si>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</si>
  <si>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</si>
  <si>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</si>
  <si>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</si>
  <si>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</si>
  <si>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</si>
  <si>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</si>
  <si>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</si>
  <si>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</si>
  <si>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</si>
  <si>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</si>
  <si>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</si>
  <si>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</si>
  <si>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</si>
  <si>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</si>
  <si>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</si>
  <si>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</si>
  <si>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</si>
  <si>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</si>
  <si>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</si>
  <si>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</si>
  <si>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</si>
  <si>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</si>
  <si>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</si>
  <si>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</si>
  <si>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</si>
  <si>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</si>
  <si>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</si>
  <si>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</si>
  <si>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</si>
  <si>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</si>
  <si>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</si>
  <si>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</si>
  <si>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</si>
  <si>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</si>
  <si>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</si>
  <si>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</si>
  <si>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</si>
  <si>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</si>
  <si>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</si>
  <si>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</si>
  <si>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</si>
  <si>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</si>
  <si>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</si>
  <si>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</si>
  <si>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</si>
  <si>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</si>
  <si>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</si>
  <si>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</si>
  <si>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</si>
  <si>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</si>
  <si>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</si>
  <si>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</si>
  <si>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</si>
  <si>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</si>
  <si>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</si>
  <si>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</si>
  <si>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</si>
  <si>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</si>
  <si>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</si>
  <si>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</si>
  <si>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</si>
  <si>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</si>
  <si>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</si>
  <si>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</si>
  <si>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</si>
  <si>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</si>
  <si>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</si>
  <si>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</si>
  <si>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</si>
  <si>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</si>
  <si>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</si>
  <si>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</si>
  <si>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</si>
  <si>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</si>
  <si>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</si>
  <si>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</si>
  <si>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</si>
  <si>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</si>
  <si>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</si>
  <si>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</si>
  <si>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</si>
  <si>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</si>
  <si>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</si>
  <si>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</si>
  <si>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</si>
  <si>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</si>
  <si>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</si>
  <si>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</si>
  <si>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</si>
  <si>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</si>
  <si>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</si>
  <si>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</si>
  <si>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</si>
  <si>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</si>
  <si>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</si>
  <si>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</si>
  <si>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</si>
  <si>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</si>
  <si>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</si>
  <si>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</si>
  <si>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</si>
  <si>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</si>
  <si>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</si>
  <si>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</si>
  <si>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</si>
  <si>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</si>
  <si>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</si>
  <si>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</si>
  <si>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</si>
  <si>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</si>
  <si>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</si>
  <si>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</si>
  <si>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</si>
  <si>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</si>
  <si>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</si>
  <si>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</si>
  <si>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</si>
  <si>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</si>
  <si>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</si>
  <si>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</si>
  <si>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</si>
  <si>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</si>
  <si>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</si>
  <si>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</si>
  <si>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</si>
  <si>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</si>
  <si>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</si>
  <si>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</si>
  <si>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</si>
  <si>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</si>
  <si>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</si>
  <si>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</si>
  <si>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</si>
  <si>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</si>
  <si>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</si>
  <si>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</si>
  <si>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</si>
  <si>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</si>
  <si>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</si>
  <si>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</si>
  <si>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</si>
  <si>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</si>
  <si>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</si>
  <si>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</si>
  <si>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</si>
  <si>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</si>
  <si>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</si>
  <si>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</si>
  <si>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</si>
  <si>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</si>
  <si>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</si>
  <si>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</si>
  <si>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</si>
  <si>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</si>
  <si>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</si>
  <si>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</si>
  <si>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</si>
  <si>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</si>
  <si>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</si>
  <si>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</si>
  <si>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</si>
  <si>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</si>
  <si>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</si>
  <si>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</si>
  <si>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</si>
  <si>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</si>
  <si>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</si>
  <si>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</si>
  <si>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</si>
  <si>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</si>
  <si>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</si>
  <si>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</si>
  <si>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</si>
  <si>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</si>
  <si>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</si>
  <si>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</si>
  <si>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</si>
  <si>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</si>
  <si>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</si>
  <si>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</si>
  <si>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</si>
  <si>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</si>
  <si>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</si>
  <si>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</si>
  <si>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</si>
  <si>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</si>
  <si>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</si>
  <si>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</si>
  <si>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</si>
  <si>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</si>
  <si>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</si>
  <si>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</si>
  <si>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</si>
  <si>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</si>
  <si>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</si>
  <si>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</si>
  <si>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</si>
  <si>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</si>
  <si>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</si>
  <si>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</si>
  <si>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</si>
  <si>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</si>
  <si>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</si>
  <si>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</si>
  <si>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</si>
  <si>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</si>
  <si>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</si>
  <si>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</si>
  <si>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</si>
  <si>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</si>
  <si>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</si>
  <si>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</si>
  <si>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</si>
  <si>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</si>
  <si>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</si>
  <si>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</si>
  <si>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</si>
  <si>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</si>
  <si>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</si>
  <si>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</si>
  <si>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</si>
  <si>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</si>
  <si>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</si>
  <si>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</si>
  <si>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</si>
  <si>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</si>
  <si>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</si>
  <si>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</si>
  <si>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</si>
  <si>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</si>
  <si>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</si>
  <si>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</si>
  <si>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</si>
  <si>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</si>
  <si>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</si>
  <si>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</si>
  <si>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</si>
  <si>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</si>
  <si>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</si>
  <si>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</si>
  <si>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</si>
  <si>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</si>
  <si>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</si>
  <si>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</si>
  <si>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</si>
  <si>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</si>
  <si>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</si>
  <si>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</si>
  <si>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</si>
  <si>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</si>
  <si>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</si>
  <si>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</si>
  <si>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</si>
  <si>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</si>
  <si>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</si>
  <si>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</si>
  <si>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</si>
  <si>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</si>
  <si>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</si>
  <si>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</si>
  <si>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</si>
  <si>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</si>
  <si>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</si>
  <si>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</si>
  <si>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</si>
  <si>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</si>
  <si>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</si>
  <si>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</si>
  <si>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</si>
  <si>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</si>
  <si>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</si>
  <si>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</si>
  <si>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</si>
  <si>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</si>
  <si>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</si>
  <si>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</si>
  <si>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</si>
  <si>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</si>
  <si>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</si>
  <si>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</si>
  <si>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</si>
  <si>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</si>
  <si>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</si>
  <si>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</si>
  <si>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</si>
  <si>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</si>
  <si>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</si>
  <si>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</si>
  <si>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</si>
  <si>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</si>
  <si>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</si>
  <si>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</si>
  <si>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</si>
  <si>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</si>
  <si>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</si>
  <si>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</si>
  <si>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</si>
  <si>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</si>
  <si>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</si>
  <si>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</si>
  <si>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</si>
  <si>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</si>
  <si>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</si>
  <si>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</si>
  <si>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</si>
  <si>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</si>
  <si>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</si>
  <si>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</si>
  <si>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</si>
  <si>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</si>
  <si>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</si>
  <si>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</si>
  <si>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</si>
  <si>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</si>
  <si>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</si>
  <si>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</si>
  <si>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</si>
  <si>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</si>
  <si>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</si>
  <si>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</si>
  <si>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</si>
  <si>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</si>
  <si>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</si>
  <si>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</si>
  <si>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</si>
  <si>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</si>
  <si>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</si>
  <si>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</si>
  <si>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</si>
  <si>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</si>
  <si>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</si>
  <si>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</si>
  <si>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</si>
  <si>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</si>
  <si>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</si>
  <si>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</si>
  <si>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</si>
  <si>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</si>
  <si>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</si>
  <si>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</si>
  <si>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</si>
  <si>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</si>
  <si>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</si>
  <si>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</si>
  <si>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</si>
  <si>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</si>
  <si>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</si>
  <si>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</si>
  <si>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</si>
  <si>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</si>
  <si>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</si>
  <si>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</si>
  <si>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</si>
  <si>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</si>
  <si>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</si>
  <si>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</si>
  <si>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</si>
  <si>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</si>
  <si>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</si>
  <si>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</si>
  <si>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</si>
  <si>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</si>
  <si>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</si>
  <si>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</si>
  <si>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</si>
  <si>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</si>
  <si>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</si>
  <si>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</si>
  <si>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</si>
  <si>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</si>
  <si>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</si>
  <si>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</si>
  <si>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</si>
  <si>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</si>
  <si>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</si>
  <si>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</si>
  <si>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</si>
  <si>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</si>
  <si>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</si>
  <si>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</si>
  <si>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</si>
  <si>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</si>
  <si>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</si>
  <si>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</si>
  <si>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</si>
  <si>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</si>
  <si>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</si>
  <si>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</si>
  <si>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</si>
  <si>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</si>
  <si>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</si>
  <si>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</si>
  <si>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</si>
  <si>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</si>
  <si>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</si>
  <si>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</si>
  <si>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</si>
  <si>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</si>
  <si>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</si>
  <si>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</si>
  <si>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</si>
  <si>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</si>
  <si>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</si>
  <si>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</si>
  <si>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</si>
  <si>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</si>
  <si>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</si>
  <si>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</si>
  <si>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</si>
  <si>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</si>
  <si>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</si>
  <si>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</si>
  <si>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</si>
  <si>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</si>
  <si>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</si>
  <si>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</si>
  <si>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</si>
  <si>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</si>
  <si>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</si>
  <si>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</si>
  <si>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</si>
  <si>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</si>
  <si>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</si>
  <si>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</si>
  <si>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</si>
  <si>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</si>
  <si>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</si>
  <si>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</si>
  <si>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</si>
  <si>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</si>
  <si>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</si>
  <si>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</si>
  <si>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</si>
  <si>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</si>
  <si>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</si>
  <si>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</si>
  <si>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</si>
  <si>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</si>
  <si>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</si>
  <si>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</si>
  <si>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</si>
  <si>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</si>
  <si>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</si>
  <si>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</si>
  <si>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</si>
  <si>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</si>
  <si>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</si>
  <si>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</si>
  <si>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</si>
  <si>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</si>
  <si>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</si>
  <si>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</si>
  <si>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</si>
  <si>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</si>
  <si>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</si>
  <si>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</si>
  <si>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</si>
  <si>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</si>
  <si>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</si>
  <si>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</si>
  <si>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</si>
  <si>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</si>
  <si>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</si>
  <si>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</si>
  <si>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</si>
  <si>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</si>
  <si>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</si>
  <si>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</si>
  <si>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</si>
  <si>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</si>
  <si>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</si>
  <si>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</si>
  <si>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</si>
  <si>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</si>
  <si>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</si>
  <si>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</si>
  <si>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</si>
  <si>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</si>
  <si>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</si>
  <si>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</si>
  <si>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</si>
  <si>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</si>
  <si>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</si>
  <si>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</si>
  <si>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</si>
  <si>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</si>
  <si>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</si>
  <si>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</si>
  <si>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</si>
  <si>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</si>
  <si>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</si>
  <si>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</si>
  <si>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</si>
  <si>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</si>
  <si>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</si>
  <si>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</si>
  <si>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</si>
  <si>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</si>
  <si>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</si>
  <si>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</si>
  <si>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</si>
  <si>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</si>
  <si>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</si>
  <si>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</si>
  <si>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</si>
  <si>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</si>
  <si>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</si>
  <si>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</si>
  <si>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</si>
  <si>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</si>
  <si>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</si>
  <si>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</si>
  <si>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</si>
  <si>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</si>
  <si>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</si>
  <si>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</si>
  <si>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</si>
  <si>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</si>
  <si>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</si>
  <si>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</si>
  <si>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</si>
  <si>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</si>
  <si>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</si>
  <si>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</si>
  <si>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</si>
  <si>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</si>
  <si>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</si>
  <si>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</si>
  <si>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</si>
  <si>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</si>
  <si>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</si>
  <si>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</si>
  <si>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</si>
  <si>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</si>
  <si>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</si>
  <si>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</si>
  <si>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</si>
  <si>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</si>
  <si>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</si>
  <si>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</si>
  <si>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</si>
  <si>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</si>
  <si>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</si>
  <si>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</si>
  <si>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</si>
  <si>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</si>
  <si>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</si>
  <si>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</si>
  <si>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</si>
  <si>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</si>
  <si>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</si>
  <si>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</si>
  <si>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</si>
  <si>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</si>
  <si>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</si>
  <si>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</si>
  <si>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</si>
  <si>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</si>
  <si>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</si>
  <si>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</si>
  <si>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</si>
  <si>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</si>
  <si>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</si>
  <si>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</si>
  <si>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</si>
  <si>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</si>
  <si>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</si>
  <si>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</si>
  <si>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</si>
  <si>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</si>
  <si>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</si>
  <si>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</si>
  <si>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</si>
  <si>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</si>
  <si>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</si>
  <si>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</si>
  <si>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</si>
  <si>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</si>
  <si>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</si>
  <si>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</si>
  <si>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</si>
  <si>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</si>
  <si>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</si>
  <si>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</si>
  <si>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</si>
  <si>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</si>
  <si>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</si>
  <si>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</si>
  <si>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</si>
  <si>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</si>
  <si>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</si>
  <si>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</si>
  <si>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</si>
  <si>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</si>
  <si>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</si>
  <si>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</si>
  <si>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</si>
  <si>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</si>
  <si>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</si>
  <si>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</si>
  <si>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</si>
  <si>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</si>
  <si>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</si>
  <si>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</si>
  <si>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</si>
  <si>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</si>
  <si>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</si>
  <si>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</si>
  <si>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</si>
  <si>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</si>
  <si>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</si>
  <si>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</si>
  <si>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</si>
  <si>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</si>
  <si>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</si>
  <si>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</si>
  <si>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</si>
  <si>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</si>
  <si>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</si>
  <si>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</si>
  <si>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</si>
  <si>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</si>
  <si>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</si>
  <si>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</si>
  <si>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</si>
  <si>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</si>
  <si>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</si>
  <si>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</si>
  <si>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</si>
  <si>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</si>
  <si>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</si>
  <si>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</si>
  <si>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</si>
  <si>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</si>
  <si>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</si>
  <si>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</si>
  <si>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</si>
  <si>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</si>
  <si>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</si>
  <si>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</si>
  <si>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</si>
  <si>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</si>
  <si>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</si>
  <si>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</si>
  <si>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</si>
  <si>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</si>
  <si>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</si>
  <si>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</si>
  <si>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</si>
  <si>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</si>
  <si>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</si>
  <si>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</si>
  <si>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</si>
  <si>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</si>
  <si>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</si>
  <si>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</si>
  <si>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</si>
  <si>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</si>
  <si>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</si>
  <si>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</si>
  <si>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</si>
  <si>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</si>
  <si>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</si>
  <si>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</si>
  <si>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</si>
  <si>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</si>
  <si>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</si>
  <si>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</si>
  <si>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</si>
  <si>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</si>
  <si>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</si>
  <si>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</si>
  <si>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</si>
  <si>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</si>
  <si>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</si>
  <si>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</si>
  <si>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</si>
  <si>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</si>
  <si>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</si>
  <si>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</si>
  <si>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</si>
  <si>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</si>
  <si>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</si>
  <si>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</si>
  <si>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</si>
  <si>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</si>
  <si>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</si>
  <si>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</si>
  <si>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</si>
  <si>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</si>
  <si>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</si>
  <si>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</si>
  <si>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</si>
  <si>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</si>
  <si>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</si>
  <si>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</si>
  <si>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</si>
  <si>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</si>
  <si>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</si>
  <si>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</si>
  <si>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</si>
  <si>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</si>
  <si>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</si>
  <si>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</si>
  <si>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</si>
  <si>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</si>
  <si>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</si>
  <si>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</si>
  <si>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</si>
  <si>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</si>
  <si>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</si>
  <si>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</si>
  <si>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</si>
  <si>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</si>
  <si>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</si>
  <si>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</si>
  <si>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</si>
  <si>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</si>
  <si>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</si>
  <si>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</si>
  <si>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</si>
  <si>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</si>
  <si>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</si>
  <si>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</si>
  <si>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</si>
  <si>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</si>
  <si>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</si>
  <si>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</si>
  <si>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</si>
  <si>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</si>
  <si>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</si>
  <si>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</si>
  <si>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</si>
  <si>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</si>
  <si>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</si>
  <si>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</si>
  <si>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</si>
  <si>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</si>
  <si>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</si>
  <si>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</si>
  <si>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</si>
  <si>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</si>
  <si>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</si>
  <si>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</si>
  <si>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</si>
  <si>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</si>
  <si>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</si>
  <si>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</si>
  <si>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</si>
  <si>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</si>
  <si>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</si>
  <si>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</si>
  <si>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</si>
  <si>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</si>
  <si>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</si>
  <si>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</si>
  <si>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</si>
  <si>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</si>
  <si>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</si>
  <si>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</si>
  <si>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</si>
  <si>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</si>
  <si>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</si>
  <si>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</si>
  <si>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</si>
  <si>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</si>
  <si>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</si>
  <si>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</si>
  <si>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</si>
  <si>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</si>
  <si>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</si>
  <si>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</si>
  <si>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</si>
  <si>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</si>
  <si>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</si>
  <si>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</si>
  <si>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</si>
  <si>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</si>
  <si>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</si>
  <si>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</si>
  <si>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</si>
  <si>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</si>
  <si>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</si>
  <si>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</si>
  <si>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</si>
  <si>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</si>
  <si>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</si>
  <si>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</si>
  <si>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</si>
  <si>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</si>
  <si>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</si>
  <si>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</si>
  <si>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</si>
  <si>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</si>
  <si>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</si>
  <si>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</si>
  <si>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</si>
  <si>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</si>
  <si>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</si>
  <si>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</si>
  <si>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</si>
  <si>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</si>
  <si>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</si>
  <si>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</si>
  <si>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</si>
  <si>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</si>
  <si>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</si>
  <si>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</si>
  <si>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</si>
  <si>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</si>
  <si>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</si>
  <si>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</si>
  <si>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</si>
  <si>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</si>
  <si>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</si>
  <si>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</si>
  <si>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</si>
  <si>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</si>
  <si>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</si>
  <si>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</si>
  <si>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</si>
  <si>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</si>
  <si>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</si>
  <si>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</si>
  <si>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</si>
  <si>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</si>
  <si>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</si>
  <si>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</si>
  <si>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</si>
  <si>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</si>
  <si>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</si>
  <si>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</si>
  <si>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</si>
  <si>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</si>
  <si>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</si>
  <si>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</si>
  <si>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</si>
  <si>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</si>
  <si>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</si>
  <si>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</si>
  <si>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</si>
  <si>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</si>
  <si>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</si>
  <si>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</si>
  <si>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</si>
  <si>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</si>
  <si>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</si>
  <si>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</si>
  <si>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</si>
  <si>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</si>
  <si>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</si>
  <si>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</si>
  <si>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</si>
  <si>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</si>
  <si>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</si>
  <si>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</si>
  <si>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</si>
  <si>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</si>
  <si>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</si>
  <si>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</si>
  <si>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</si>
  <si>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</si>
  <si>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</si>
  <si>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</si>
  <si>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</si>
  <si>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</si>
  <si>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</si>
  <si>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</si>
  <si>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</si>
  <si>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</si>
  <si>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</si>
  <si>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</si>
  <si>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</si>
  <si>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</si>
  <si>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</si>
  <si>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</si>
  <si>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</si>
  <si>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</si>
  <si>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</si>
  <si>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</si>
  <si>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</si>
  <si>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</si>
  <si>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</si>
  <si>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</si>
  <si>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</si>
  <si>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</si>
  <si>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</si>
  <si>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</si>
  <si>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</si>
  <si>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</si>
  <si>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</si>
  <si>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</si>
  <si>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</si>
  <si>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</si>
  <si>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</si>
  <si>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</si>
  <si>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</si>
  <si>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</si>
  <si>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</si>
  <si>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</si>
  <si>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</si>
  <si>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</si>
  <si>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</si>
  <si>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</si>
  <si>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</si>
  <si>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</si>
  <si>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</si>
  <si>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</si>
  <si>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</si>
  <si>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</si>
  <si>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</si>
  <si>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</si>
  <si>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</si>
  <si>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</si>
  <si>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</si>
  <si>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</si>
  <si>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</si>
  <si>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</si>
  <si>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</si>
  <si>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</si>
  <si>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</si>
  <si>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</si>
  <si>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</si>
  <si>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</si>
  <si>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</si>
  <si>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</si>
  <si>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</si>
  <si>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</si>
  <si>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</si>
  <si>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</si>
  <si>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</si>
  <si>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</si>
  <si>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</si>
  <si>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</si>
  <si>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</si>
  <si>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</si>
  <si>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</si>
  <si>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</si>
  <si>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</si>
  <si>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</si>
  <si>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</si>
  <si>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</si>
  <si>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</si>
  <si>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</si>
  <si>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</si>
  <si>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</si>
  <si>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</si>
  <si>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</si>
  <si>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</si>
  <si>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</si>
  <si>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</si>
  <si>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</si>
  <si>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</si>
  <si>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</si>
  <si>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</si>
  <si>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</si>
  <si>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</si>
  <si>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</si>
  <si>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</si>
  <si>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</si>
  <si>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</si>
  <si>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</si>
  <si>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</si>
  <si>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</si>
  <si>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</si>
  <si>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</si>
  <si>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</si>
  <si>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</si>
  <si>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</si>
  <si>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</si>
  <si>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</si>
  <si>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</si>
  <si>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</si>
  <si>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</si>
  <si>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</si>
  <si>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</si>
  <si>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</si>
  <si>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</si>
  <si>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</si>
  <si>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</si>
  <si>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</si>
  <si>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</si>
  <si>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</si>
  <si>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</si>
  <si>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</si>
  <si>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</si>
  <si>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</si>
  <si>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</si>
  <si>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</si>
  <si>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</si>
  <si>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</si>
  <si>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</si>
  <si>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</si>
  <si>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</si>
  <si>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</si>
  <si>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</si>
  <si>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</si>
  <si>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</si>
  <si>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</si>
  <si>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</si>
  <si>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</si>
  <si>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</si>
  <si>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</si>
  <si>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</si>
  <si>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</si>
  <si>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</si>
  <si>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</si>
  <si>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</si>
  <si>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</si>
  <si>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</si>
  <si>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</si>
  <si>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</si>
  <si>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</si>
  <si>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</si>
  <si>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</si>
  <si>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</si>
  <si>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</si>
  <si>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</si>
  <si>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</si>
  <si>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</si>
  <si>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</si>
  <si>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</si>
  <si>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</si>
  <si>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</si>
  <si>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</si>
  <si>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</si>
  <si>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</si>
  <si>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</si>
  <si>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</si>
  <si>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</si>
  <si>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</si>
  <si>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</si>
  <si>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</si>
  <si>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</si>
  <si>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</si>
  <si>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</si>
  <si>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</si>
  <si>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</si>
  <si>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</si>
  <si>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</si>
  <si>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</si>
  <si>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</si>
  <si>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</si>
  <si>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</si>
  <si>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</si>
  <si>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</si>
  <si>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</si>
  <si>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</si>
  <si>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</si>
  <si>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</si>
  <si>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</si>
  <si>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</si>
  <si>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</si>
  <si>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</si>
  <si>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</si>
  <si>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</si>
  <si>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</si>
  <si>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</si>
  <si>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</si>
  <si>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</si>
  <si>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</si>
  <si>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</si>
  <si>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</si>
  <si>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</si>
  <si>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</si>
  <si>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</si>
  <si>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</si>
  <si>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</si>
  <si>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</si>
  <si>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</si>
  <si>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</si>
  <si>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</si>
  <si>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</si>
  <si>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</si>
  <si>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</si>
  <si>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</si>
  <si>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</si>
  <si>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</si>
  <si>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</si>
  <si>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</si>
  <si>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</si>
  <si>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</si>
  <si>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</si>
  <si>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</si>
  <si>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</si>
  <si>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</si>
  <si>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</si>
  <si>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</si>
  <si>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</si>
  <si>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</si>
  <si>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</si>
  <si>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</si>
  <si>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</si>
  <si>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</si>
  <si>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</si>
  <si>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</si>
  <si>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</si>
  <si>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</si>
  <si>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</si>
  <si>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</si>
  <si>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</si>
  <si>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</si>
  <si>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</si>
  <si>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</si>
  <si>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</si>
  <si>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</si>
  <si>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</si>
  <si>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</si>
  <si>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</si>
  <si>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</si>
  <si>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</si>
  <si>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</si>
  <si>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</si>
  <si>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</si>
  <si>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</si>
  <si>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</si>
  <si>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</si>
  <si>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</si>
  <si>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</si>
  <si>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</si>
  <si>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</si>
  <si>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</si>
  <si>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</si>
  <si>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</si>
  <si>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</si>
  <si>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</si>
  <si>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</si>
  <si>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</si>
  <si>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</si>
  <si>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</si>
  <si>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</si>
  <si>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</si>
  <si>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</si>
  <si>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</si>
  <si>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</si>
  <si>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</si>
  <si>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</si>
  <si>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</si>
  <si>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</si>
  <si>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</si>
  <si>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</si>
  <si>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</si>
  <si>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</si>
  <si>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</si>
  <si>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</si>
  <si>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</si>
  <si>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</si>
  <si>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</si>
  <si>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</si>
  <si>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</si>
  <si>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</si>
  <si>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</si>
  <si>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</si>
  <si>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</si>
  <si>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</si>
  <si>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</si>
  <si>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</si>
  <si>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</si>
  <si>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</si>
  <si>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</si>
  <si>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</si>
  <si>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</si>
  <si>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</si>
  <si>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</si>
  <si>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</si>
  <si>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</si>
  <si>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</si>
  <si>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</si>
  <si>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</si>
  <si>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</si>
  <si>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</si>
  <si>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</si>
  <si>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</si>
  <si>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</si>
  <si>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</si>
  <si>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</si>
  <si>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</si>
  <si>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</si>
  <si>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</si>
  <si>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</si>
  <si>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</si>
  <si>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</si>
  <si>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</si>
  <si>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</si>
  <si>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</si>
  <si>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</si>
  <si>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</si>
  <si>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</si>
  <si>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</si>
  <si>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</si>
  <si>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</si>
  <si>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</si>
  <si>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</si>
  <si>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</si>
  <si>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</si>
  <si>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</si>
  <si>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</si>
  <si>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</si>
  <si>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</si>
  <si>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</si>
  <si>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</si>
  <si>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</si>
  <si>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</si>
  <si>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</si>
  <si>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</si>
  <si>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</si>
  <si>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</si>
  <si>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</si>
  <si>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</si>
  <si>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</si>
  <si>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</si>
  <si>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</si>
  <si>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</si>
  <si>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</si>
  <si>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</si>
  <si>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</si>
  <si>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</si>
  <si>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</si>
  <si>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</si>
  <si>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</si>
  <si>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</si>
  <si>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</si>
  <si>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</si>
  <si>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</si>
  <si>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</si>
  <si>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</si>
  <si>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</si>
  <si>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</si>
  <si>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</si>
  <si>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</si>
  <si>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</si>
  <si>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</si>
  <si>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</si>
  <si>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</si>
  <si>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</si>
  <si>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</si>
  <si>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</si>
  <si>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</si>
  <si>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</si>
  <si>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</si>
  <si>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</si>
  <si>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</si>
  <si>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</si>
  <si>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</si>
  <si>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</si>
  <si>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</si>
  <si>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</si>
  <si>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</si>
  <si>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</si>
  <si>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</si>
  <si>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</si>
  <si>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</si>
  <si>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</si>
  <si>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</si>
  <si>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</si>
  <si>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</si>
  <si>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</si>
  <si>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</si>
  <si>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</si>
  <si>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</si>
  <si>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</si>
  <si>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</si>
  <si>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</si>
  <si>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</si>
  <si>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</si>
  <si>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</si>
  <si>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</si>
  <si>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</si>
  <si>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</si>
  <si>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</si>
  <si>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</si>
  <si>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</si>
  <si>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</si>
  <si>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</si>
  <si>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</si>
  <si>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</si>
  <si>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</si>
  <si>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</si>
  <si>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</si>
  <si>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</si>
  <si>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</si>
  <si>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</si>
  <si>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</si>
  <si>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</si>
  <si>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</si>
  <si>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</si>
  <si>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</si>
  <si>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</si>
  <si>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</si>
  <si>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</si>
  <si>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</si>
  <si>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</si>
  <si>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</si>
  <si>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</si>
  <si>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</si>
  <si>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</si>
  <si>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</si>
  <si>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</si>
  <si>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</si>
  <si>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</si>
  <si>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</si>
  <si>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</si>
  <si>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</si>
  <si>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</si>
  <si>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</si>
  <si>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</si>
  <si>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</si>
  <si>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</si>
  <si>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</si>
  <si>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</si>
  <si>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</si>
  <si>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</si>
  <si>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</si>
  <si>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</si>
  <si>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</si>
  <si>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</si>
  <si>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</si>
  <si>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</si>
  <si>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</si>
  <si>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</si>
  <si>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</si>
  <si>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</si>
  <si>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</si>
  <si>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</si>
  <si>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</si>
  <si>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</si>
  <si>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</si>
  <si>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</si>
  <si>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</si>
  <si>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</si>
  <si>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</si>
  <si>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</si>
  <si>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</si>
  <si>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</si>
  <si>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</si>
  <si>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</si>
  <si>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</si>
  <si>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</si>
  <si>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</si>
  <si>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</si>
  <si>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</si>
  <si>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</si>
  <si>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</si>
  <si>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</si>
  <si>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</si>
  <si>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</si>
  <si>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</si>
  <si>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</si>
  <si>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</si>
  <si>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</si>
  <si>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</si>
  <si>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</si>
  <si>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</si>
  <si>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</si>
  <si>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</si>
  <si>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</si>
  <si>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</si>
  <si>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</si>
  <si>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</si>
  <si>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</si>
  <si>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</si>
  <si>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</si>
  <si>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</si>
  <si>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</si>
  <si>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</si>
  <si>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</si>
  <si>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</si>
  <si>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</si>
  <si>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</si>
  <si>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</si>
  <si>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</si>
  <si>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</si>
  <si>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</si>
  <si>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</si>
  <si>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</si>
  <si>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</si>
  <si>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</si>
  <si>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</si>
  <si>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</si>
  <si>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</si>
  <si>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</si>
  <si>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</si>
  <si>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</si>
  <si>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</si>
  <si>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</si>
  <si>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</si>
  <si>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</si>
  <si>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</si>
  <si>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</si>
  <si>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</si>
  <si>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</si>
  <si>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</si>
  <si>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</si>
  <si>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</si>
  <si>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</si>
  <si>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</si>
  <si>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</si>
  <si>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</si>
  <si>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</si>
  <si>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</si>
  <si>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</si>
  <si>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</si>
  <si>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</si>
  <si>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</si>
  <si>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</si>
  <si>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</si>
  <si>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</si>
  <si>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</si>
  <si>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</si>
  <si>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</si>
  <si>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</si>
  <si>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</si>
  <si>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</si>
  <si>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</si>
  <si>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</si>
  <si>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</si>
  <si>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</si>
  <si>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</si>
  <si>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</si>
  <si>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</si>
  <si>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</si>
  <si>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</si>
  <si>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</si>
  <si>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</si>
  <si>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</si>
  <si>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</si>
  <si>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</si>
  <si>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</si>
  <si>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</si>
  <si>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</si>
  <si>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</si>
  <si>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</si>
  <si>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</si>
  <si>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</si>
  <si>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</si>
  <si>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</si>
  <si>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</si>
  <si>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</si>
  <si>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</si>
  <si>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</si>
  <si>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</si>
  <si>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</si>
  <si>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</si>
  <si>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</si>
  <si>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</si>
  <si>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</si>
  <si>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</si>
  <si>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</si>
  <si>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</si>
  <si>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</si>
  <si>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</si>
  <si>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</si>
  <si>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</si>
  <si>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</si>
  <si>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</si>
  <si>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</si>
  <si>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</si>
  <si>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</si>
  <si>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</si>
  <si>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</si>
  <si>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</si>
  <si>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</si>
  <si>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</si>
  <si>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</si>
  <si>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</si>
  <si>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</si>
  <si>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</si>
  <si>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</si>
  <si>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</si>
  <si>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</si>
  <si>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</si>
  <si>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</si>
  <si>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</si>
  <si>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</si>
  <si>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</si>
  <si>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</si>
  <si>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</si>
  <si>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</si>
  <si>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</si>
  <si>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</si>
  <si>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</si>
  <si>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</si>
  <si>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</si>
  <si>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</si>
  <si>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</si>
  <si>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</si>
  <si>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</si>
  <si>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</si>
  <si>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</si>
  <si>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</si>
  <si>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</si>
  <si>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</si>
  <si>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</si>
  <si>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</si>
  <si>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</si>
  <si>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</si>
  <si>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</si>
  <si>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</si>
  <si>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</si>
  <si>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</si>
  <si>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</si>
  <si>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</si>
  <si>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</si>
  <si>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</si>
  <si>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</si>
  <si>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</si>
  <si>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</si>
  <si>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</si>
  <si>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</si>
  <si>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</si>
  <si>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</si>
  <si>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</si>
  <si>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</si>
  <si>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</si>
  <si>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</si>
  <si>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</si>
  <si>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</si>
  <si>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</si>
  <si>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</si>
  <si>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</si>
  <si>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</si>
  <si>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</si>
  <si>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</si>
  <si>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</si>
  <si>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</si>
  <si>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</si>
  <si>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</si>
  <si>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</si>
  <si>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</si>
  <si>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</si>
  <si>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</si>
  <si>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</si>
  <si>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</si>
  <si>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</si>
  <si>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</si>
  <si>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</si>
  <si>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</si>
  <si>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</si>
  <si>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</si>
  <si>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</si>
  <si>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</si>
  <si>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</si>
  <si>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</si>
  <si>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</si>
  <si>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</si>
  <si>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</si>
  <si>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</si>
  <si>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</si>
  <si>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</si>
  <si>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</si>
  <si>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</si>
  <si>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</si>
  <si>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</si>
  <si>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</si>
  <si>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</si>
  <si>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</si>
  <si>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</si>
  <si>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</si>
  <si>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</si>
  <si>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</si>
  <si>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</si>
  <si>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</si>
  <si>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</si>
  <si>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</si>
  <si>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</si>
  <si>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</si>
  <si>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</si>
  <si>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</si>
  <si>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</si>
  <si>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</si>
  <si>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</si>
  <si>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</si>
  <si>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</si>
  <si>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</si>
  <si>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</si>
  <si>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</si>
  <si>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</si>
  <si>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</si>
  <si>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</si>
  <si>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</si>
  <si>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</si>
  <si>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</si>
  <si>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</si>
  <si>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</si>
  <si>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</si>
  <si>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</si>
  <si>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</si>
  <si>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</si>
  <si>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</si>
  <si>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</si>
  <si>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</si>
  <si>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</si>
  <si>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</si>
  <si>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</si>
  <si>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</si>
  <si>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</si>
  <si>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</si>
  <si>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</si>
  <si>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</si>
  <si>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</si>
  <si>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</si>
  <si>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</si>
  <si>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</si>
  <si>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</si>
  <si>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</si>
  <si>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</si>
  <si>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</si>
  <si>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</si>
  <si>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</si>
  <si>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</si>
  <si>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</si>
  <si>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</si>
  <si>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</si>
  <si>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</si>
  <si>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</si>
  <si>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</si>
  <si>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</si>
  <si>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</si>
  <si>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</si>
  <si>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</si>
  <si>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</si>
  <si>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</si>
  <si>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</si>
  <si>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</si>
  <si>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</si>
  <si>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</si>
  <si>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</si>
  <si>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</si>
  <si>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</si>
  <si>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</si>
  <si>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</si>
  <si>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</si>
  <si>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</si>
  <si>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</si>
  <si>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</si>
  <si>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</si>
  <si>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</si>
  <si>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</si>
  <si>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</si>
  <si>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</si>
  <si>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</si>
  <si>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</si>
  <si>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</si>
  <si>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</si>
  <si>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</si>
  <si>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</si>
  <si>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</si>
  <si>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</si>
  <si>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</si>
  <si>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</si>
  <si>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</si>
  <si>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</si>
  <si>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</si>
  <si>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</si>
  <si>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</si>
  <si>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</si>
  <si>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</si>
  <si>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</si>
  <si>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</si>
  <si>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</si>
  <si>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</si>
  <si>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</si>
  <si>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</si>
  <si>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</si>
  <si>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</si>
  <si>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</si>
  <si>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</si>
  <si>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</si>
  <si>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</si>
  <si>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</si>
  <si>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</si>
  <si>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</si>
  <si>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</si>
  <si>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</si>
  <si>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</si>
  <si>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</si>
  <si>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</si>
  <si>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</si>
  <si>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</si>
  <si>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</si>
  <si>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</si>
  <si>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</si>
  <si>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</si>
  <si>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</si>
  <si>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</si>
  <si>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</si>
  <si>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</si>
  <si>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</si>
  <si>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</si>
  <si>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</si>
  <si>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</si>
  <si>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</si>
  <si>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</si>
  <si>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</si>
  <si>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</si>
  <si>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</si>
  <si>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</si>
  <si>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</si>
  <si>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</si>
  <si>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</si>
  <si>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</si>
  <si>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</si>
  <si>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</si>
  <si>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</si>
  <si>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</si>
  <si>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</si>
  <si>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</si>
  <si>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</si>
  <si>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</si>
  <si>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</si>
  <si>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</si>
  <si>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</si>
  <si>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</si>
  <si>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</si>
  <si>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</si>
  <si>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</si>
  <si>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</si>
  <si>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</si>
  <si>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</si>
  <si>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</si>
  <si>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</si>
  <si>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</si>
  <si>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</si>
  <si>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</si>
  <si>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</si>
  <si>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</si>
  <si>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</si>
  <si>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</si>
  <si>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</si>
  <si>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</si>
  <si>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</si>
  <si>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</si>
  <si>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</si>
  <si>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</si>
  <si>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</si>
  <si>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</si>
  <si>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</si>
  <si>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</si>
  <si>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</si>
  <si>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</si>
  <si>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</si>
  <si>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</si>
  <si>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</si>
  <si>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</si>
  <si>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</si>
  <si>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</si>
  <si>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</si>
  <si>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</si>
  <si>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</si>
  <si>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</si>
  <si>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</si>
  <si>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</si>
  <si>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</si>
  <si>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</si>
  <si>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</si>
  <si>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</si>
  <si>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</si>
  <si>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</si>
  <si>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</si>
  <si>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</si>
  <si>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</si>
  <si>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</si>
  <si>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</si>
  <si>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</si>
  <si>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</si>
  <si>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</si>
  <si>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</si>
  <si>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</si>
  <si>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</si>
  <si>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</si>
  <si>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</si>
  <si>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</si>
  <si>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</si>
  <si>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</si>
  <si>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</si>
  <si>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</si>
  <si>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</si>
  <si>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</si>
  <si>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</si>
  <si>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</si>
  <si>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</si>
  <si>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</si>
  <si>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</si>
  <si>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</si>
  <si>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</si>
  <si>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</si>
  <si>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</si>
  <si>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</si>
  <si>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</si>
  <si>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</si>
  <si>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</si>
  <si>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</si>
  <si>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</si>
  <si>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</si>
  <si>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</si>
  <si>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</si>
  <si>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</si>
  <si>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</si>
  <si>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</si>
  <si>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</si>
  <si>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</si>
  <si>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</si>
  <si>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</si>
  <si>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</si>
  <si>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</si>
  <si>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</si>
  <si>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</si>
  <si>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</si>
  <si>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</si>
  <si>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</si>
  <si>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</si>
  <si>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</si>
  <si>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</si>
  <si>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</si>
  <si>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</si>
  <si>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</si>
  <si>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</si>
  <si>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</si>
  <si>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</si>
  <si>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</si>
  <si>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</si>
  <si>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</si>
  <si>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</si>
  <si>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</si>
  <si>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</si>
  <si>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</si>
  <si>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</si>
  <si>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</si>
  <si>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</si>
  <si>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</si>
  <si>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</si>
  <si>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</si>
  <si>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</si>
  <si>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</si>
  <si>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</si>
  <si>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</si>
  <si>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</si>
  <si>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</si>
  <si>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</si>
  <si>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</si>
  <si>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</si>
  <si>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</si>
  <si>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</si>
  <si>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</si>
  <si>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</si>
  <si>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</si>
  <si>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</si>
  <si>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</si>
  <si>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</si>
  <si>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</si>
  <si>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</si>
  <si>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</si>
  <si>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</si>
  <si>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</si>
  <si>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</si>
  <si>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</si>
  <si>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</si>
  <si>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</si>
  <si>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</si>
  <si>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</si>
  <si>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</si>
  <si>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</si>
  <si>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</si>
  <si>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</si>
  <si>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</si>
  <si>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</si>
  <si>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</si>
  <si>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</si>
  <si>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</si>
  <si>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</si>
  <si>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</si>
  <si>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</si>
  <si>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</si>
  <si>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</si>
  <si>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</si>
  <si>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</si>
  <si>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</si>
  <si>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</si>
  <si>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</si>
  <si>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</si>
  <si>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</si>
  <si>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</si>
  <si>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</si>
  <si>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</si>
  <si>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</si>
  <si>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</si>
  <si>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</si>
  <si>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</si>
  <si>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</si>
  <si>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</si>
  <si>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</si>
  <si>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</si>
  <si>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</si>
  <si>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</si>
  <si>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</si>
  <si>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</si>
  <si>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</si>
  <si>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</si>
  <si>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</si>
  <si>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</si>
  <si>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</si>
  <si>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</si>
  <si>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</si>
  <si>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</si>
  <si>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</si>
  <si>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</si>
  <si>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</si>
  <si>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</si>
  <si>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</si>
  <si>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</si>
  <si>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</si>
  <si>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</si>
  <si>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</si>
  <si>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</si>
  <si>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</si>
  <si>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</si>
  <si>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</si>
  <si>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</si>
  <si>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</si>
  <si>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</si>
  <si>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</si>
  <si>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</si>
  <si>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</si>
  <si>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</si>
  <si>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</si>
  <si>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</si>
  <si>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</si>
  <si>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</si>
  <si>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</si>
  <si>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</si>
  <si>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</si>
  <si>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</si>
  <si>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</si>
  <si>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</si>
  <si>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</si>
  <si>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</si>
  <si>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</si>
  <si>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</si>
  <si>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</si>
  <si>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</si>
  <si>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</si>
  <si>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</si>
  <si>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</si>
  <si>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</si>
  <si>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</si>
  <si>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</si>
  <si>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</si>
  <si>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</si>
  <si>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</si>
  <si>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</si>
  <si>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</si>
  <si>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</si>
  <si>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</si>
  <si>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</si>
  <si>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</si>
  <si>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</si>
  <si>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</si>
  <si>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</si>
  <si>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</si>
  <si>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</si>
  <si>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</si>
  <si>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</si>
  <si>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</si>
  <si>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</si>
  <si>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</si>
  <si>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</si>
  <si>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</si>
  <si>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</si>
  <si>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</si>
  <si>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</si>
  <si>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</si>
  <si>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</si>
  <si>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</si>
  <si>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</si>
  <si>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</si>
  <si>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</si>
  <si>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</si>
  <si>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</si>
  <si>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</si>
  <si>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</si>
  <si>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</si>
  <si>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</si>
  <si>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</si>
  <si>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</si>
  <si>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</si>
  <si>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</si>
  <si>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</si>
  <si>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</si>
  <si>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</si>
  <si>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</si>
  <si>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</si>
  <si>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</si>
  <si>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</si>
  <si>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</si>
  <si>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</si>
  <si>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</si>
  <si>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</si>
  <si>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</si>
  <si>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</si>
  <si>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</si>
  <si>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</si>
  <si>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</si>
  <si>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</si>
  <si>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</si>
  <si>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</si>
  <si>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</si>
  <si>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</si>
  <si>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</si>
  <si>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</si>
  <si>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</si>
  <si>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</si>
  <si>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</si>
  <si>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</si>
  <si>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</si>
  <si>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</si>
  <si>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</si>
  <si>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</si>
  <si>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</si>
  <si>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</si>
  <si>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</si>
  <si>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</si>
  <si>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</si>
  <si>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</si>
  <si>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</si>
  <si>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</si>
  <si>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</si>
  <si>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</si>
  <si>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</si>
  <si>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</si>
  <si>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</si>
  <si>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</si>
  <si>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</si>
  <si>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</si>
  <si>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</si>
  <si>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</si>
  <si>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</si>
  <si>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</si>
  <si>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</si>
  <si>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</si>
  <si>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</si>
  <si>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</si>
  <si>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</si>
  <si>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</si>
  <si>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</si>
  <si>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</si>
  <si>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</si>
  <si>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</si>
  <si>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</si>
  <si>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</si>
  <si>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</si>
  <si>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</si>
  <si>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</si>
  <si>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</si>
  <si>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</si>
  <si>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</si>
  <si>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</si>
  <si>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</si>
  <si>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</si>
  <si>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</si>
  <si>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</si>
  <si>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</si>
  <si>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</si>
  <si>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</si>
  <si>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</si>
  <si>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</si>
  <si>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</si>
  <si>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</si>
  <si>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</si>
  <si>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</si>
  <si>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</si>
  <si>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</si>
  <si>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</si>
  <si>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</si>
  <si>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</si>
  <si>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</si>
  <si>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</si>
  <si>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</si>
  <si>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</si>
  <si>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</si>
  <si>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</si>
  <si>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</si>
  <si>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</si>
  <si>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</si>
  <si>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</si>
  <si>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</si>
  <si>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</si>
  <si>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</si>
  <si>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</si>
  <si>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</si>
  <si>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</si>
  <si>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</si>
  <si>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</si>
  <si>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</si>
  <si>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</si>
  <si>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</si>
  <si>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</si>
  <si>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</si>
  <si>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</si>
  <si>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</si>
  <si>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</si>
  <si>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</si>
  <si>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</si>
  <si>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</si>
  <si>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</si>
  <si>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</si>
  <si>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</si>
  <si>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</si>
  <si>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</si>
  <si>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</si>
  <si>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</si>
  <si>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</si>
  <si>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</si>
  <si>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</si>
  <si>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</si>
  <si>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</si>
  <si>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</si>
  <si>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</si>
  <si>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</si>
  <si>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</si>
  <si>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</si>
  <si>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</si>
  <si>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</si>
  <si>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</si>
  <si>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</si>
  <si>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</si>
  <si>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</si>
  <si>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</si>
  <si>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</si>
  <si>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</si>
  <si>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</si>
  <si>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</si>
  <si>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</si>
  <si>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</si>
  <si>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</si>
  <si>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</si>
  <si>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</si>
  <si>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</si>
  <si>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</si>
  <si>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</si>
  <si>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</si>
  <si>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</si>
  <si>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</si>
  <si>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</si>
  <si>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</si>
  <si>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</si>
  <si>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</si>
  <si>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</si>
  <si>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</si>
  <si>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</si>
  <si>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</si>
  <si>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</si>
  <si>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</si>
  <si>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</si>
  <si>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</si>
  <si>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</si>
  <si>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</si>
  <si>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</si>
  <si>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</si>
  <si>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</si>
  <si>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</si>
  <si>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</si>
  <si>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</si>
  <si>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</si>
  <si>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</si>
  <si>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</si>
  <si>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</si>
  <si>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</si>
  <si>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</si>
  <si>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</si>
  <si>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</si>
  <si>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</si>
  <si>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</si>
  <si>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</si>
  <si>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</si>
  <si>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</si>
  <si>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</si>
  <si>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</si>
  <si>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</si>
  <si>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</si>
  <si>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</si>
  <si>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</si>
  <si>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</si>
  <si>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</si>
  <si>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</si>
  <si>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</si>
  <si>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</si>
  <si>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</si>
  <si>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</si>
  <si>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</si>
  <si>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</si>
  <si>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</si>
  <si>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</si>
  <si>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</si>
  <si>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</si>
  <si>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</si>
  <si>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</si>
  <si>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</si>
  <si>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</si>
  <si>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</si>
  <si>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</si>
  <si>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</si>
  <si>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</si>
  <si>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</si>
  <si>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</si>
  <si>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</si>
  <si>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</si>
  <si>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</si>
  <si>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</si>
  <si>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</si>
  <si>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</si>
  <si>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</si>
  <si>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</si>
  <si>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</si>
  <si>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</si>
  <si>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</si>
  <si>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</si>
  <si>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</si>
  <si>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</si>
  <si>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</si>
  <si>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</si>
  <si>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</si>
  <si>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</si>
  <si>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</si>
  <si>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</si>
  <si>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</si>
  <si>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</si>
  <si>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</si>
  <si>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</si>
  <si>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</si>
  <si>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</si>
  <si>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</si>
  <si>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</si>
  <si>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</si>
  <si>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</si>
  <si>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</si>
  <si>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</si>
  <si>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</si>
  <si>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</si>
  <si>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</si>
  <si>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</si>
  <si>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</si>
  <si>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</si>
  <si>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</si>
  <si>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</si>
  <si>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</si>
  <si>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</si>
  <si>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</si>
  <si>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</si>
  <si>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</si>
  <si>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</si>
  <si>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</si>
  <si>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</si>
  <si>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</si>
  <si>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</si>
  <si>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</si>
  <si>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</si>
  <si>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</si>
  <si>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</si>
  <si>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</si>
  <si>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</si>
  <si>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</si>
  <si>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</si>
  <si>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</si>
  <si>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</si>
  <si>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</si>
  <si>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</si>
  <si>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</si>
  <si>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</si>
  <si>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</si>
  <si>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</si>
  <si>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</si>
  <si>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</si>
  <si>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</si>
  <si>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</si>
  <si>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</si>
  <si>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</si>
  <si>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</si>
  <si>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</si>
  <si>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</si>
  <si>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</si>
  <si>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</si>
  <si>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</si>
  <si>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</si>
  <si>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</si>
  <si>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</si>
  <si>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</si>
  <si>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</si>
  <si>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</si>
  <si>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</si>
  <si>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</si>
  <si>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</si>
  <si>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</si>
  <si>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</si>
  <si>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</si>
  <si>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</si>
  <si>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</si>
  <si>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</si>
  <si>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</si>
  <si>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</si>
  <si>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</si>
  <si>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</si>
  <si>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</si>
  <si>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</si>
  <si>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</si>
  <si>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</si>
  <si>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</si>
  <si>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</si>
  <si>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</si>
  <si>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</si>
  <si>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</si>
  <si>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</si>
  <si>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</si>
  <si>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</si>
  <si>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</si>
  <si>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</si>
  <si>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</si>
  <si>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</si>
  <si>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</si>
  <si>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</si>
  <si>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</si>
  <si>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</si>
  <si>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</si>
  <si>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</si>
  <si>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</si>
  <si>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</si>
  <si>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</si>
  <si>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</si>
  <si>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</si>
  <si>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</si>
  <si>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</si>
  <si>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</si>
  <si>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</si>
  <si>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</si>
  <si>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</si>
  <si>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</si>
  <si>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</si>
  <si>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</si>
  <si>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</si>
  <si>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</si>
  <si>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</si>
  <si>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</si>
  <si>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</si>
  <si>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</si>
  <si>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</si>
  <si>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</si>
  <si>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</si>
  <si>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</si>
  <si>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</si>
  <si>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</si>
  <si>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</si>
  <si>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</si>
  <si>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</si>
  <si>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</si>
  <si>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</si>
  <si>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</si>
  <si>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</si>
  <si>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</si>
  <si>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</si>
  <si>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</si>
  <si>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</si>
  <si>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</si>
  <si>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</si>
  <si>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</si>
  <si>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</si>
  <si>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</si>
  <si>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</si>
  <si>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</si>
  <si>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</si>
  <si>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</si>
  <si>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</si>
  <si>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</si>
  <si>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</si>
  <si>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</si>
  <si>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</si>
  <si>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</si>
  <si>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</si>
  <si>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</si>
  <si>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</si>
  <si>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</si>
  <si>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</si>
  <si>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</si>
  <si>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</si>
  <si>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</si>
  <si>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</si>
  <si>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</si>
  <si>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</si>
  <si>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</si>
  <si>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</si>
  <si>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</si>
  <si>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</si>
  <si>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</si>
  <si>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</si>
  <si>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</si>
  <si>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</si>
  <si>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</si>
  <si>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</si>
  <si>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</si>
  <si>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</si>
  <si>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</si>
  <si>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</si>
  <si>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</si>
  <si>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</si>
  <si>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</si>
  <si>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</si>
  <si>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</si>
  <si>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</si>
  <si>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</si>
  <si>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</si>
  <si>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</si>
  <si>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</si>
  <si>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</si>
  <si>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</si>
  <si>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</si>
  <si>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</si>
  <si>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</si>
  <si>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</si>
  <si>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</si>
  <si>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</si>
  <si>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</si>
  <si>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</si>
  <si>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</si>
  <si>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</si>
  <si>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</si>
  <si>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</si>
  <si>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</si>
  <si>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</si>
  <si>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</si>
  <si>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</si>
  <si>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</si>
  <si>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</si>
  <si>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</si>
  <si>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</si>
  <si>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</si>
  <si>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</si>
  <si>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</si>
  <si>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</si>
  <si>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</si>
  <si>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</si>
  <si>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</si>
  <si>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</si>
  <si>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</si>
  <si>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</si>
  <si>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</si>
  <si>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</si>
  <si>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</si>
  <si>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</si>
  <si>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</si>
  <si>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</si>
  <si>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</si>
  <si>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</si>
  <si>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</si>
  <si>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</si>
  <si>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</si>
  <si>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</si>
  <si>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</si>
  <si>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</si>
  <si>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</si>
  <si>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</si>
  <si>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</si>
  <si>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</si>
  <si>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</si>
  <si>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</si>
  <si>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</si>
  <si>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</si>
  <si>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</si>
  <si>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</si>
  <si>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</si>
  <si>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</si>
  <si>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</si>
  <si>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</si>
  <si>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</si>
  <si>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</si>
  <si>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</si>
  <si>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</si>
  <si>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</si>
  <si>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</si>
  <si>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</si>
  <si>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</si>
  <si>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</si>
  <si>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</si>
  <si>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</si>
  <si>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</si>
  <si>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</si>
  <si>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</si>
  <si>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</si>
  <si>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</si>
  <si>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</si>
  <si>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</si>
  <si>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</si>
  <si>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</si>
  <si>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</si>
  <si>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</si>
  <si>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</si>
  <si>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</si>
  <si>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</si>
  <si>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</si>
  <si>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</si>
  <si>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</si>
  <si>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</si>
  <si>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</si>
  <si>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</si>
  <si>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</si>
  <si>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</si>
  <si>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</si>
  <si>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</si>
  <si>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</si>
  <si>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</si>
  <si>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</si>
  <si>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</si>
  <si>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</si>
  <si>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</si>
  <si>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</si>
  <si>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</si>
  <si>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</si>
  <si>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</si>
  <si>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</si>
  <si>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</si>
  <si>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</si>
  <si>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</si>
  <si>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</si>
  <si>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</si>
  <si>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</si>
  <si>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</si>
  <si>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</si>
  <si>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</si>
  <si>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</si>
  <si>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</si>
  <si>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</si>
  <si>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</si>
  <si>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</si>
  <si>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</si>
  <si>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</si>
  <si>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</si>
  <si>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</si>
  <si>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</si>
  <si>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</si>
  <si>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</si>
  <si>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</si>
  <si>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</si>
  <si>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</si>
  <si>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</si>
  <si>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</si>
  <si>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</si>
  <si>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</si>
  <si>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</si>
  <si>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</si>
  <si>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</si>
  <si>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</si>
  <si>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</si>
  <si>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</si>
  <si>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</si>
  <si>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</si>
  <si>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</si>
  <si>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</si>
  <si>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</si>
  <si>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</si>
  <si>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</si>
  <si>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</si>
  <si>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</si>
  <si>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</si>
  <si>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</si>
  <si>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</si>
  <si>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</si>
  <si>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</si>
  <si>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</si>
  <si>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</si>
  <si>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</si>
  <si>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</si>
  <si>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</si>
  <si>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</si>
  <si>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</si>
  <si>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</si>
  <si>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</si>
  <si>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</si>
  <si>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</si>
  <si>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</si>
  <si>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</si>
  <si>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</si>
  <si>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</si>
  <si>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</si>
  <si>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</si>
  <si>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</si>
  <si>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</si>
  <si>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</si>
  <si>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</si>
  <si>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</si>
  <si>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</si>
  <si>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</si>
  <si>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</si>
  <si>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</si>
  <si>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</si>
  <si>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</si>
  <si>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</si>
  <si>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</si>
  <si>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</si>
  <si>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</si>
  <si>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</si>
  <si>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</si>
  <si>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</si>
  <si>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</si>
  <si>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</si>
  <si>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</si>
  <si>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</si>
  <si>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</si>
  <si>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</si>
  <si>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</si>
  <si>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</si>
  <si>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</si>
  <si>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</si>
  <si>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</si>
  <si>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</si>
  <si>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</si>
  <si>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</si>
  <si>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</si>
  <si>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</si>
  <si>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</si>
  <si>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</si>
  <si>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</si>
  <si>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</si>
  <si>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</si>
  <si>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</si>
  <si>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</si>
  <si>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</si>
  <si>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</si>
  <si>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</si>
  <si>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</si>
  <si>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</si>
  <si>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</si>
  <si>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</si>
  <si>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</si>
  <si>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</si>
  <si>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</si>
  <si>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</si>
  <si>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</si>
  <si>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</si>
  <si>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</si>
  <si>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</si>
  <si>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</si>
  <si>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</si>
  <si>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</si>
  <si>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</si>
  <si>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</si>
  <si>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</si>
  <si>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</si>
  <si>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</si>
  <si>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</si>
  <si>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</si>
  <si>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</si>
  <si>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</si>
  <si>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</si>
  <si>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</si>
  <si>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</si>
  <si>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</si>
  <si>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</si>
  <si>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</si>
  <si>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</si>
  <si>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</si>
  <si>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</si>
  <si>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</si>
  <si>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</si>
  <si>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</si>
  <si>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</si>
  <si>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</si>
  <si>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</si>
  <si>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</si>
  <si>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</si>
  <si>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</si>
  <si>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</si>
  <si>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</si>
  <si>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</si>
  <si>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</si>
  <si>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</si>
  <si>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</si>
  <si>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</si>
  <si>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</si>
  <si>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</si>
  <si>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</si>
  <si>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</si>
  <si>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</si>
  <si>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</si>
  <si>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</si>
  <si>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</si>
  <si>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</si>
  <si>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</si>
  <si>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</si>
  <si>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</si>
  <si>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</si>
  <si>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</si>
  <si>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</si>
  <si>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</si>
  <si>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</si>
  <si>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</si>
  <si>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</si>
  <si>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</si>
  <si>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</si>
  <si>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</si>
  <si>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</si>
  <si>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</si>
  <si>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</si>
  <si>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</si>
  <si>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</si>
  <si>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</si>
  <si>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</si>
  <si>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</si>
  <si>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</si>
  <si>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</si>
  <si>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</si>
  <si>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</si>
  <si>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</si>
  <si>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</si>
  <si>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</si>
  <si>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</si>
  <si>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</si>
  <si>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</si>
  <si>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</si>
  <si>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</si>
  <si>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</si>
  <si>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</si>
  <si>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</si>
  <si>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</si>
  <si>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</si>
  <si>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</si>
  <si>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</si>
  <si>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</si>
  <si>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</si>
  <si>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</si>
  <si>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</si>
  <si>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</si>
  <si>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</si>
  <si>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</si>
  <si>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</si>
  <si>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</si>
  <si>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</si>
  <si>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</si>
  <si>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</si>
  <si>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</si>
  <si>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</si>
  <si>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</si>
  <si>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</si>
  <si>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</si>
  <si>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</si>
  <si>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</si>
  <si>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</si>
  <si>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</si>
  <si>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</si>
  <si>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</si>
  <si>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</si>
  <si>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</si>
  <si>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</si>
  <si>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</si>
  <si>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</si>
  <si>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</si>
  <si>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</si>
  <si>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</si>
  <si>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</si>
  <si>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</si>
  <si>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</si>
  <si>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</si>
  <si>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</si>
  <si>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</si>
  <si>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</si>
  <si>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</si>
  <si>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</si>
  <si>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</si>
  <si>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</si>
  <si>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</si>
  <si>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</si>
  <si>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</si>
  <si>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</si>
  <si>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</si>
  <si>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</si>
  <si>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</si>
  <si>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</si>
  <si>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</si>
  <si>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</si>
  <si>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</si>
  <si>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</si>
  <si>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</si>
  <si>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</si>
  <si>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</si>
  <si>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</si>
  <si>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</si>
  <si>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</si>
  <si>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</si>
  <si>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</si>
  <si>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</si>
  <si>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</si>
  <si>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</si>
  <si>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</si>
  <si>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</si>
  <si>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</si>
  <si>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</si>
  <si>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</si>
  <si>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</si>
  <si>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</si>
  <si>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</si>
  <si>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</si>
  <si>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</si>
  <si>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</si>
  <si>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</si>
  <si>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</si>
  <si>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</si>
  <si>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</si>
  <si>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</si>
  <si>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</si>
  <si>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</si>
  <si>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</si>
  <si>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</si>
  <si>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</si>
  <si>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</si>
  <si>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</si>
  <si>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</si>
  <si>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</si>
  <si>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</si>
  <si>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</si>
  <si>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</si>
  <si>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</si>
  <si>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</si>
  <si>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</si>
  <si>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</si>
  <si>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</si>
  <si>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</si>
  <si>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</si>
  <si>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</si>
  <si>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</si>
  <si>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</si>
  <si>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</si>
  <si>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</si>
  <si>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</si>
  <si>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</si>
  <si>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</si>
  <si>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</si>
  <si>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</si>
  <si>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</si>
  <si>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</si>
  <si>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</si>
  <si>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</si>
  <si>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</si>
  <si>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</si>
  <si>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</si>
  <si>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</si>
  <si>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</si>
  <si>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</si>
  <si>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</si>
  <si>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</si>
  <si>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</si>
  <si>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</si>
  <si>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</si>
  <si>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</si>
  <si>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</si>
  <si>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</si>
  <si>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</si>
  <si>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</si>
  <si>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</si>
  <si>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</si>
  <si>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</si>
  <si>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</si>
  <si>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</si>
  <si>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</si>
  <si>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</si>
  <si>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</si>
  <si>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</si>
  <si>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</si>
  <si>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</si>
  <si>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</si>
  <si>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</si>
  <si>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</si>
  <si>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</si>
  <si>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</si>
  <si>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</si>
  <si>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</si>
  <si>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</si>
  <si>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</si>
  <si>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</si>
  <si>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</si>
  <si>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</si>
  <si>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</si>
  <si>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</si>
  <si>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</si>
  <si>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</si>
  <si>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</si>
  <si>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</si>
  <si>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</si>
  <si>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</si>
  <si>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</si>
  <si>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</si>
  <si>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</si>
  <si>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</si>
  <si>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</si>
  <si>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</si>
  <si>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</si>
  <si>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</si>
  <si>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</si>
  <si>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</si>
  <si>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</si>
  <si>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</si>
  <si>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</si>
  <si>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</si>
  <si>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</si>
  <si>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</si>
  <si>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</si>
  <si>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</si>
  <si>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</si>
  <si>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</si>
  <si>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</si>
  <si>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</si>
  <si>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</si>
  <si>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</si>
  <si>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</si>
  <si>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</si>
  <si>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</si>
  <si>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</si>
  <si>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</si>
  <si>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</si>
  <si>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</si>
  <si>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</si>
  <si>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</si>
  <si>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</si>
  <si>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</si>
  <si>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</si>
  <si>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</si>
  <si>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</si>
  <si>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</si>
  <si>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</si>
  <si>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</si>
  <si>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</si>
  <si>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</si>
  <si>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</si>
  <si>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</si>
  <si>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</si>
  <si>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</si>
  <si>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</si>
  <si>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</si>
  <si>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</si>
  <si>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</si>
  <si>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</si>
  <si>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</si>
  <si>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</si>
  <si>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</si>
  <si>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</si>
  <si>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</si>
  <si>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</si>
  <si>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</si>
  <si>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</si>
  <si>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</si>
  <si>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</si>
  <si>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</si>
  <si>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</si>
  <si>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</si>
  <si>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</si>
  <si>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</si>
  <si>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</si>
  <si>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</si>
  <si>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</si>
  <si>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</si>
  <si>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</si>
  <si>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</si>
  <si>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</si>
  <si>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</si>
  <si>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</si>
  <si>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</si>
  <si>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</si>
  <si>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</si>
  <si>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</si>
  <si>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</si>
  <si>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</si>
  <si>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</si>
  <si>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</si>
  <si>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</si>
  <si>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</si>
  <si>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</si>
  <si>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</si>
  <si>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</si>
  <si>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</si>
  <si>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</si>
  <si>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</si>
  <si>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</si>
  <si>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</si>
  <si>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</si>
  <si>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</si>
  <si>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</si>
  <si>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</si>
  <si>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</si>
  <si>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</si>
  <si>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</si>
  <si>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</si>
  <si>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</si>
  <si>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</si>
  <si>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</si>
  <si>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</si>
  <si>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</si>
  <si>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</si>
  <si>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</si>
  <si>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</si>
  <si>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</si>
  <si>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</si>
  <si>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</si>
  <si>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</si>
  <si>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</si>
  <si>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</si>
  <si>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</si>
  <si>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</si>
  <si>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</si>
  <si>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</si>
  <si>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</si>
  <si>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</si>
  <si>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</si>
  <si>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</si>
  <si>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</si>
  <si>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</si>
  <si>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</si>
  <si>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</si>
  <si>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</si>
  <si>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</si>
  <si>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</si>
  <si>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</si>
  <si>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</si>
  <si>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</si>
  <si>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</si>
  <si>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</si>
  <si>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</si>
  <si>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</si>
  <si>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</si>
  <si>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</si>
  <si>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</si>
  <si>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</si>
  <si>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</si>
  <si>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</si>
  <si>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</si>
  <si>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</si>
  <si>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</si>
  <si>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</si>
  <si>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</si>
  <si>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</si>
  <si>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</si>
  <si>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</si>
  <si>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</si>
  <si>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</si>
  <si>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</si>
  <si>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</si>
  <si>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</si>
  <si>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</si>
  <si>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</si>
  <si>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</si>
  <si>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</si>
  <si>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</si>
  <si>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</si>
  <si>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</si>
  <si>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</si>
  <si>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</si>
  <si>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</si>
  <si>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</si>
  <si>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</si>
  <si>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</si>
  <si>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</si>
  <si>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</si>
  <si>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</si>
  <si>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</si>
  <si>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</si>
  <si>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</si>
  <si>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</si>
  <si>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</si>
  <si>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</si>
  <si>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</si>
  <si>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</si>
  <si>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</si>
  <si>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</si>
  <si>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</si>
  <si>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</si>
  <si>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</si>
  <si>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</si>
  <si>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</si>
  <si>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</si>
  <si>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</si>
  <si>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</si>
  <si>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</si>
  <si>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</si>
  <si>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</si>
  <si>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</si>
  <si>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</si>
  <si>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</si>
  <si>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</si>
  <si>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</si>
  <si>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</si>
  <si>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</si>
  <si>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</si>
  <si>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</si>
  <si>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</si>
  <si>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</si>
  <si>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</si>
  <si>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</si>
  <si>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</si>
  <si>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</si>
  <si>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</si>
  <si>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</si>
  <si>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</si>
  <si>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</si>
  <si>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</si>
  <si>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</si>
  <si>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</si>
  <si>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</si>
  <si>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</si>
  <si>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</si>
  <si>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</si>
  <si>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</si>
  <si>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</si>
  <si>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</si>
  <si>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</si>
  <si>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</si>
  <si>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</si>
  <si>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</si>
  <si>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</si>
  <si>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</si>
  <si>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</si>
  <si>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</si>
  <si>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</si>
  <si>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</si>
  <si>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</si>
  <si>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</si>
  <si>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</si>
  <si>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</si>
  <si>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</si>
  <si>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</si>
  <si>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</si>
  <si>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</si>
  <si>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</si>
  <si>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</si>
  <si>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</si>
  <si>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</si>
  <si>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</si>
  <si>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</si>
  <si>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</si>
  <si>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</si>
  <si>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</si>
  <si>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</si>
  <si>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</si>
  <si>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</si>
  <si>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</si>
  <si>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</si>
  <si>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</si>
  <si>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</si>
  <si>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</si>
  <si>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</si>
  <si>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</si>
  <si>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</si>
  <si>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</si>
  <si>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</si>
  <si>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</si>
  <si>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</si>
  <si>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</si>
  <si>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</si>
  <si>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</si>
  <si>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</si>
  <si>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</si>
  <si>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</si>
  <si>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</si>
  <si>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</si>
  <si>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</si>
  <si>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</si>
  <si>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</si>
  <si>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</si>
  <si>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</si>
  <si>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</si>
  <si>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</si>
  <si>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</si>
  <si>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</si>
  <si>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</si>
  <si>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</si>
  <si>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</si>
  <si>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</si>
  <si>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</si>
  <si>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</si>
  <si>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</si>
  <si>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</si>
  <si>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</si>
  <si>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</si>
  <si>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</si>
  <si>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</si>
  <si>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</si>
  <si>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</si>
  <si>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</si>
  <si>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</si>
  <si>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</si>
  <si>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</si>
  <si>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</si>
  <si>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</si>
  <si>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</si>
  <si>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</si>
  <si>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</si>
  <si>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</si>
  <si>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</si>
  <si>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</si>
  <si>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</si>
  <si>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</si>
  <si>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</si>
  <si>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</si>
  <si>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</si>
  <si>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</si>
  <si>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</si>
  <si>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</si>
  <si>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</si>
  <si>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</si>
  <si>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</si>
  <si>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</si>
  <si>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</si>
  <si>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</si>
  <si>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</si>
  <si>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</si>
  <si>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</si>
  <si>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</si>
  <si>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</si>
  <si>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</si>
  <si>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</si>
  <si>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</si>
  <si>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</si>
  <si>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</si>
  <si>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</si>
  <si>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</si>
  <si>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</si>
  <si>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</si>
  <si>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</si>
  <si>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</si>
  <si>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</si>
  <si>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</si>
  <si>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</si>
  <si>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</si>
  <si>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</si>
  <si>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</si>
  <si>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</si>
  <si>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</si>
  <si>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</si>
  <si>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</si>
  <si>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</si>
  <si>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</si>
  <si>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</si>
  <si>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</si>
  <si>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</si>
  <si>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</si>
  <si>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</si>
  <si>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</si>
  <si>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</si>
  <si>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</si>
  <si>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</si>
  <si>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</si>
  <si>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</si>
  <si>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</si>
  <si>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</si>
  <si>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</si>
  <si>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</si>
  <si>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</si>
  <si>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</si>
  <si>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</si>
  <si>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</si>
  <si>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</si>
  <si>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</si>
  <si>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</si>
  <si>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</si>
  <si>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</si>
  <si>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</si>
  <si>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</si>
  <si>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</si>
  <si>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</si>
  <si>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</si>
  <si>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</si>
  <si>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</si>
  <si>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</si>
  <si>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</si>
  <si>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</si>
  <si>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</si>
  <si>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</si>
  <si>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</si>
  <si>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</si>
  <si>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</si>
  <si>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</si>
  <si>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</si>
  <si>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</si>
  <si>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</si>
  <si>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</si>
  <si>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</si>
  <si>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</si>
  <si>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</si>
  <si>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</si>
  <si>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</si>
  <si>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</si>
  <si>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</si>
  <si>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</si>
  <si>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</si>
  <si>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</si>
  <si>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</si>
  <si>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</si>
  <si>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</si>
  <si>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</si>
  <si>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</si>
  <si>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</si>
  <si>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</si>
  <si>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</si>
  <si>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</si>
  <si>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</si>
  <si>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</si>
  <si>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</si>
  <si>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</si>
  <si>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</si>
  <si>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</si>
  <si>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</si>
  <si>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</si>
  <si>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</si>
  <si>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</si>
  <si>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</si>
  <si>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</si>
  <si>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</si>
  <si>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</si>
  <si>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</si>
  <si>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</si>
  <si>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</si>
  <si>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</si>
  <si>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</si>
  <si>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</si>
  <si>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</si>
  <si>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</si>
  <si>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</si>
  <si>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</si>
  <si>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</si>
  <si>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</si>
  <si>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</si>
  <si>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</si>
  <si>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</si>
  <si>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</si>
  <si>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</si>
  <si>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</si>
  <si>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</si>
  <si>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</si>
  <si>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</si>
  <si>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</si>
  <si>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</si>
  <si>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</si>
  <si>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</si>
  <si>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</si>
  <si>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</si>
  <si>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</si>
  <si>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</si>
  <si>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</si>
  <si>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</si>
  <si>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</si>
  <si>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</si>
  <si>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</si>
  <si>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</si>
  <si>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</si>
  <si>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</si>
  <si>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</si>
  <si>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</si>
  <si>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</si>
  <si>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</si>
  <si>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</si>
  <si>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</si>
  <si>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</si>
  <si>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</si>
  <si>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</si>
  <si>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</si>
  <si>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</si>
  <si>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</si>
  <si>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</si>
  <si>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</si>
  <si>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</si>
  <si>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</si>
  <si>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</si>
  <si>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</si>
  <si>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</si>
  <si>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</si>
  <si>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</si>
  <si>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</si>
  <si>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</si>
  <si>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</si>
  <si>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</si>
  <si>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</si>
  <si>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</si>
  <si>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</si>
  <si>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</si>
  <si>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</si>
  <si>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</si>
  <si>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</si>
  <si>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</si>
  <si>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</si>
  <si>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</si>
  <si>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</si>
  <si>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</si>
  <si>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</si>
  <si>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</si>
  <si>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</si>
  <si>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</si>
  <si>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</si>
  <si>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</si>
  <si>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</si>
  <si>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</si>
  <si>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</si>
  <si>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</si>
  <si>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</si>
  <si>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</si>
  <si>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</si>
  <si>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</si>
  <si>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</si>
  <si>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</si>
  <si>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</si>
  <si>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</si>
  <si>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</si>
  <si>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</si>
  <si>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</si>
  <si>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</si>
  <si>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</si>
  <si>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</si>
  <si>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</si>
  <si>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</si>
  <si>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</si>
  <si>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</si>
  <si>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</si>
  <si>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</si>
  <si>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</si>
  <si>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</si>
  <si>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</si>
  <si>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</si>
  <si>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</si>
  <si>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</si>
  <si>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</si>
  <si>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</si>
  <si>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</si>
  <si>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</si>
  <si>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</si>
  <si>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</si>
  <si>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</si>
  <si>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</si>
  <si>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</si>
  <si>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</si>
  <si>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</si>
  <si>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</si>
  <si>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</si>
  <si>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</si>
  <si>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</si>
  <si>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</si>
  <si>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</si>
  <si>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</si>
  <si>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</si>
  <si>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</si>
  <si>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</si>
  <si>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</si>
  <si>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</si>
  <si>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</si>
  <si>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</si>
  <si>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</si>
  <si>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</si>
  <si>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</si>
  <si>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</si>
  <si>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</si>
  <si>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</si>
  <si>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</si>
  <si>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</si>
  <si>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</si>
  <si>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</si>
  <si>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</si>
  <si>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</si>
  <si>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</si>
  <si>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</si>
  <si>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</si>
  <si>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</si>
  <si>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</si>
  <si>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</si>
  <si>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</si>
  <si>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</si>
  <si>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</si>
  <si>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</si>
  <si>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</si>
  <si>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</si>
  <si>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</si>
  <si>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</si>
  <si>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</si>
  <si>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</si>
  <si>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</si>
  <si>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</si>
  <si>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</si>
  <si>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</si>
  <si>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</si>
  <si>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</si>
  <si>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</si>
  <si>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</si>
  <si>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</si>
  <si>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</si>
  <si>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</si>
  <si>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</si>
  <si>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</si>
  <si>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</si>
  <si>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</si>
  <si>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</si>
  <si>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</si>
  <si>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</si>
  <si>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</si>
  <si>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</si>
  <si>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</si>
  <si>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</si>
  <si>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</si>
  <si>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</si>
  <si>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</si>
  <si>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</si>
  <si>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</si>
  <si>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</si>
  <si>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</si>
  <si>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</si>
  <si>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</si>
  <si>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</si>
  <si>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</si>
  <si>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</si>
  <si>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</si>
  <si>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</si>
  <si>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</si>
  <si>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</si>
  <si>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</si>
  <si>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</si>
  <si>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</si>
  <si>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</si>
  <si>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</si>
  <si>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</si>
  <si>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</si>
  <si>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</si>
  <si>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</si>
  <si>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</si>
  <si>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</si>
  <si>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</si>
  <si>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</si>
  <si>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</si>
  <si>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</si>
  <si>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</si>
  <si>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</si>
  <si>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</si>
  <si>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</si>
  <si>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</si>
  <si>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</si>
  <si>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</si>
  <si>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</si>
  <si>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</si>
  <si>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</si>
  <si>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</si>
  <si>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</si>
  <si>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</si>
  <si>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</si>
  <si>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</si>
  <si>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</si>
  <si>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</si>
  <si>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</si>
  <si>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</si>
  <si>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</si>
  <si>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</si>
  <si>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</si>
  <si>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</si>
  <si>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</si>
  <si>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</si>
  <si>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</si>
  <si>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</si>
  <si>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</si>
  <si>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</si>
  <si>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</si>
  <si>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</si>
  <si>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</si>
  <si>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</si>
  <si>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</si>
  <si>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</si>
  <si>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</si>
  <si>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</si>
  <si>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</si>
  <si>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</si>
  <si>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</si>
  <si>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</si>
  <si>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</si>
  <si>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</si>
  <si>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</si>
  <si>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</si>
  <si>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</si>
  <si>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</si>
  <si>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</si>
  <si>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</si>
  <si>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</si>
  <si>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</si>
  <si>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</si>
  <si>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</si>
  <si>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</si>
  <si>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</si>
  <si>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</si>
  <si>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</si>
  <si>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</si>
  <si>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</si>
  <si>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</si>
  <si>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</si>
  <si>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</si>
  <si>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</si>
  <si>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</si>
  <si>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</si>
  <si>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</si>
  <si>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</si>
  <si>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</si>
  <si>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</si>
  <si>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</si>
  <si>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</si>
  <si>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</si>
  <si>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</si>
  <si>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</si>
  <si>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</si>
  <si>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</si>
  <si>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</si>
  <si>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</si>
  <si>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</si>
  <si>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</si>
  <si>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</si>
  <si>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</si>
  <si>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</si>
  <si>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</si>
  <si>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</si>
  <si>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</si>
  <si>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</si>
  <si>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</si>
  <si>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</si>
  <si>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</si>
  <si>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</si>
  <si>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</si>
  <si>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</si>
  <si>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</si>
  <si>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</si>
  <si>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</si>
  <si>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</si>
  <si>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</si>
  <si>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</si>
  <si>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</si>
  <si>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</si>
  <si>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</si>
  <si>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</si>
  <si>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</si>
  <si>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</si>
  <si>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</si>
  <si>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</si>
  <si>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</si>
  <si>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</si>
  <si>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</si>
  <si>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</si>
  <si>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</si>
  <si>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</si>
  <si>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</si>
  <si>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</si>
  <si>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</si>
  <si>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</si>
  <si>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</si>
  <si>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</si>
  <si>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</si>
  <si>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</si>
  <si>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</si>
  <si>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</si>
  <si>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</si>
  <si>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</si>
  <si>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</si>
  <si>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</si>
  <si>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</si>
  <si>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</si>
  <si>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</si>
  <si>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</si>
  <si>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</si>
  <si>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</si>
  <si>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</si>
  <si>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</si>
  <si>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</si>
  <si>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</si>
  <si>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</si>
  <si>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</si>
  <si>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</si>
  <si>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</si>
  <si>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</si>
  <si>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</si>
  <si>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</si>
  <si>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</si>
  <si>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</si>
  <si>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</si>
  <si>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</si>
  <si>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</si>
  <si>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</si>
  <si>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</si>
  <si>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</si>
  <si>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</si>
  <si>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</si>
  <si>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</si>
  <si>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</si>
  <si>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</si>
  <si>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</si>
  <si>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</si>
  <si>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</si>
  <si>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</si>
  <si>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</si>
  <si>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</si>
  <si>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</si>
  <si>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</si>
  <si>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</si>
  <si>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</si>
  <si>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</si>
  <si>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</si>
  <si>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</si>
  <si>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</si>
  <si>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</si>
  <si>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</si>
  <si>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</si>
  <si>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</si>
  <si>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</si>
  <si>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</si>
  <si>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</si>
  <si>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</si>
  <si>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</si>
  <si>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</si>
  <si>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</si>
  <si>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</si>
  <si>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</si>
  <si>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</si>
  <si>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</si>
  <si>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</si>
  <si>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</si>
  <si>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</si>
  <si>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</si>
  <si>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</si>
  <si>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</si>
  <si>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</si>
  <si>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</si>
  <si>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</si>
  <si>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</si>
  <si>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</si>
  <si>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</si>
  <si>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</si>
  <si>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</si>
  <si>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</si>
  <si>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</si>
  <si>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</si>
  <si>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</si>
  <si>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</si>
  <si>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</si>
  <si>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</si>
  <si>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</si>
  <si>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</si>
  <si>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</si>
  <si>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</si>
  <si>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</si>
  <si>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</si>
  <si>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</si>
  <si>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</si>
  <si>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</si>
  <si>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</si>
  <si>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</si>
  <si>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</si>
  <si>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</si>
  <si>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</si>
  <si>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</si>
  <si>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</si>
  <si>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</si>
  <si>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</si>
  <si>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</si>
  <si>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</si>
  <si>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</si>
  <si>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</si>
  <si>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</si>
  <si>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</si>
  <si>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</si>
  <si>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</si>
  <si>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</si>
  <si>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</si>
  <si>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</si>
  <si>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</si>
  <si>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</si>
  <si>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</si>
  <si>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</si>
  <si>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</si>
  <si>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</si>
  <si>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</si>
  <si>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</si>
  <si>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</si>
  <si>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</si>
  <si>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</si>
  <si>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</si>
  <si>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</si>
  <si>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</si>
  <si>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</si>
  <si>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</si>
  <si>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</si>
  <si>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</si>
  <si>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</si>
  <si>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</si>
  <si>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</si>
  <si>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</si>
  <si>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</si>
  <si>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</si>
  <si>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</si>
  <si>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</si>
  <si>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</si>
  <si>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</si>
  <si>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</si>
  <si>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</si>
  <si>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</si>
  <si>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</si>
  <si>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</si>
  <si>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</si>
  <si>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</si>
  <si>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</si>
  <si>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</si>
  <si>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</si>
  <si>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</si>
  <si>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</si>
  <si>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</si>
  <si>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</si>
  <si>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</si>
  <si>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</si>
  <si>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</si>
  <si>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</si>
  <si>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</si>
  <si>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</si>
  <si>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</si>
  <si>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</si>
  <si>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</si>
  <si>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</si>
  <si>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</si>
  <si>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</si>
  <si>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</si>
  <si>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</si>
  <si>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</si>
  <si>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</si>
  <si>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</si>
  <si>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</si>
  <si>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</si>
  <si>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</si>
  <si>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</si>
  <si>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</si>
  <si>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</si>
  <si>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</si>
  <si>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</si>
  <si>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</si>
  <si>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</si>
  <si>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</si>
  <si>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</si>
  <si>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</si>
  <si>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</si>
  <si>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</si>
  <si>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</si>
  <si>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</si>
  <si>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</si>
  <si>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</si>
  <si>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</si>
  <si>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</si>
  <si>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</si>
  <si>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</si>
  <si>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</si>
  <si>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</si>
  <si>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</si>
  <si>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</si>
  <si>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</si>
  <si>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</si>
  <si>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</si>
  <si>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</si>
  <si>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</si>
  <si>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</si>
  <si>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</si>
  <si>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</si>
  <si>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</si>
  <si>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</si>
  <si>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</si>
  <si>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</si>
  <si>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</si>
  <si>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</si>
  <si>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</si>
  <si>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</si>
  <si>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</si>
  <si>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</si>
  <si>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</si>
  <si>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</si>
  <si>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</si>
  <si>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</si>
  <si>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</si>
  <si>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</si>
  <si>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</si>
  <si>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</si>
  <si>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</si>
  <si>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</si>
  <si>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</si>
  <si>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</si>
  <si>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</si>
  <si>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</si>
  <si>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</si>
  <si>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</si>
  <si>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</si>
  <si>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</si>
  <si>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</si>
  <si>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</si>
  <si>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</si>
  <si>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</si>
  <si>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</si>
  <si>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</si>
  <si>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</si>
  <si>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</si>
  <si>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</si>
  <si>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</si>
  <si>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</si>
  <si>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</si>
  <si>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</si>
  <si>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</si>
  <si>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</si>
  <si>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</si>
  <si>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</si>
  <si>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</si>
  <si>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</si>
  <si>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</si>
  <si>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</si>
  <si>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</si>
  <si>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</si>
  <si>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</si>
  <si>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</si>
  <si>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</si>
  <si>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</si>
  <si>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</si>
  <si>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</si>
  <si>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</si>
  <si>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</si>
  <si>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</si>
  <si>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</si>
  <si>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</si>
  <si>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</si>
  <si>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</si>
  <si>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</si>
  <si>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</si>
  <si>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</si>
  <si>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</si>
  <si>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</si>
  <si>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</si>
  <si>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</si>
  <si>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</si>
  <si>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</si>
  <si>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</si>
  <si>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</si>
  <si>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</si>
  <si>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</si>
  <si>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</si>
  <si>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</si>
  <si>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</si>
  <si>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</si>
  <si>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</si>
  <si>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</si>
  <si>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</si>
  <si>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</si>
  <si>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</si>
  <si>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</si>
  <si>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</si>
  <si>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</si>
  <si>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</si>
  <si>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</si>
  <si>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</si>
  <si>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</si>
  <si>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</si>
  <si>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</si>
  <si>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</si>
  <si>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</si>
  <si>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</si>
  <si>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</si>
  <si>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</si>
  <si>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</si>
  <si>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</si>
  <si>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</si>
  <si>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</si>
  <si>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</si>
  <si>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</si>
  <si>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</si>
  <si>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</si>
  <si>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</si>
  <si>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</si>
  <si>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</si>
  <si>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</si>
  <si>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</si>
  <si>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</si>
  <si>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</si>
  <si>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</si>
  <si>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</si>
  <si>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</si>
  <si>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</si>
  <si>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</si>
  <si>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</si>
  <si>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</si>
  <si>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</si>
  <si>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</si>
  <si>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</si>
  <si>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</si>
  <si>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</si>
  <si>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</si>
  <si>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</si>
  <si>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</si>
  <si>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</si>
  <si>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</si>
  <si>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</si>
  <si>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</si>
  <si>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</si>
  <si>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</si>
  <si>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</si>
  <si>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</si>
  <si>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</si>
  <si>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</si>
  <si>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</si>
  <si>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</si>
  <si>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</si>
  <si>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</si>
  <si>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</si>
  <si>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</si>
  <si>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</si>
  <si>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</si>
  <si>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</si>
  <si>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</si>
  <si>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</si>
  <si>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</si>
  <si>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</si>
  <si>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</si>
  <si>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</si>
  <si>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</si>
  <si>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</si>
  <si>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</si>
  <si>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</si>
  <si>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</si>
  <si>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</si>
  <si>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</si>
  <si>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</si>
  <si>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</si>
  <si>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</si>
  <si>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</si>
  <si>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</si>
  <si>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</si>
  <si>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</si>
  <si>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</si>
  <si>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</si>
  <si>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</si>
  <si>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</si>
  <si>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</si>
  <si>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</si>
  <si>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</si>
  <si>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</si>
  <si>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</si>
  <si>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</si>
  <si>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</si>
  <si>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</si>
  <si>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</si>
  <si>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</si>
  <si>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</si>
  <si>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</si>
  <si>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</si>
  <si>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</si>
  <si>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</si>
  <si>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</si>
  <si>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</si>
  <si>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</si>
  <si>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</si>
  <si>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</si>
  <si>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</si>
  <si>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</si>
  <si>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</si>
  <si>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</si>
  <si>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</si>
  <si>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</si>
  <si>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</si>
  <si>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</si>
  <si>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</si>
  <si>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</si>
  <si>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</si>
  <si>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</si>
  <si>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</si>
  <si>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</si>
  <si>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</si>
  <si>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</si>
  <si>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</si>
  <si>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</si>
  <si>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</si>
  <si>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</si>
  <si>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</si>
  <si>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</si>
  <si>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</si>
  <si>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</si>
  <si>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</si>
  <si>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</si>
  <si>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</si>
  <si>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</si>
  <si>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</si>
  <si>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</si>
  <si>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</si>
  <si>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</si>
  <si>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</si>
  <si>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</si>
  <si>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</si>
  <si>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</si>
  <si>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</si>
  <si>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</si>
  <si>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</si>
  <si>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</si>
  <si>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</si>
  <si>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</si>
  <si>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</si>
  <si>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</si>
  <si>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</si>
  <si>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</si>
  <si>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</si>
  <si>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</si>
  <si>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</si>
  <si>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</si>
  <si>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</si>
  <si>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</si>
  <si>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</si>
  <si>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</si>
  <si>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</si>
  <si>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</si>
  <si>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</si>
  <si>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</si>
  <si>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</si>
  <si>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</si>
  <si>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</si>
  <si>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</si>
  <si>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</si>
  <si>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</si>
  <si>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</si>
  <si>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</si>
  <si>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</si>
  <si>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</si>
  <si>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</si>
  <si>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</si>
  <si>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</si>
  <si>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</si>
  <si>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</si>
  <si>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</si>
  <si>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</si>
  <si>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</si>
  <si>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</si>
  <si>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</si>
  <si>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</si>
  <si>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</si>
  <si>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</si>
  <si>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</si>
  <si>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</si>
  <si>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</si>
  <si>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</si>
  <si>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</si>
  <si>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</si>
  <si>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</si>
  <si>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</si>
  <si>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</si>
  <si>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</si>
  <si>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</si>
  <si>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</si>
  <si>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</si>
  <si>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</si>
  <si>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</si>
  <si>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</si>
  <si>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</si>
  <si>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</si>
  <si>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</si>
  <si>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</si>
  <si>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</si>
  <si>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</si>
  <si>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</si>
  <si>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</si>
  <si>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</si>
  <si>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</si>
  <si>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</si>
  <si>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</si>
  <si>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</si>
  <si>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</si>
  <si>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</si>
  <si>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</si>
  <si>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</si>
  <si>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</si>
  <si>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</si>
  <si>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</si>
  <si>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</si>
  <si>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</si>
  <si>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</si>
  <si>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</si>
  <si>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</si>
  <si>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</si>
  <si>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</si>
  <si>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</si>
  <si>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</si>
  <si>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</si>
  <si>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</si>
  <si>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</si>
  <si>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</si>
  <si>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</si>
  <si>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</si>
  <si>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</si>
  <si>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</si>
  <si>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</si>
  <si>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</si>
  <si>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</si>
  <si>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</si>
  <si>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</si>
  <si>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</si>
  <si>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</si>
  <si>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</si>
  <si>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</si>
  <si>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</si>
  <si>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</si>
  <si>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</si>
  <si>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</si>
  <si>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</si>
  <si>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</si>
  <si>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</si>
  <si>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</si>
  <si>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</si>
  <si>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</si>
  <si>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</si>
  <si>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</si>
  <si>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</si>
  <si>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</si>
  <si>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</si>
  <si>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</si>
  <si>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</si>
  <si>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</si>
  <si>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</si>
  <si>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</si>
  <si>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</si>
  <si>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</si>
  <si>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</si>
  <si>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</si>
  <si>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</si>
  <si>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</si>
  <si>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</si>
  <si>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</si>
  <si>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</si>
  <si>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</si>
  <si>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</si>
  <si>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</si>
  <si>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</si>
  <si>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</si>
  <si>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</si>
  <si>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</si>
  <si>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</si>
  <si>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</si>
  <si>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</si>
  <si>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</si>
  <si>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</si>
  <si>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</si>
  <si>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</si>
  <si>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</si>
  <si>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</si>
  <si>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</si>
  <si>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</si>
  <si>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</si>
  <si>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</si>
  <si>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</si>
  <si>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</si>
  <si>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</si>
  <si>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</si>
  <si>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</si>
  <si>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</si>
  <si>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</si>
  <si>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</si>
  <si>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</si>
  <si>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</si>
  <si>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</si>
  <si>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</si>
  <si>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</si>
  <si>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</si>
  <si>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</si>
  <si>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</si>
  <si>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</si>
  <si>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</si>
  <si>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</si>
  <si>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</si>
  <si>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</si>
  <si>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</si>
  <si>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</si>
  <si>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</si>
  <si>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</si>
  <si>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</si>
  <si>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</si>
  <si>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</si>
  <si>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</si>
  <si>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</si>
  <si>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</si>
  <si>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</si>
  <si>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</si>
  <si>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</si>
  <si>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</si>
  <si>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</si>
  <si>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</si>
  <si>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</si>
  <si>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</si>
  <si>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</si>
  <si>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</si>
  <si>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</si>
  <si>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</si>
  <si>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</si>
  <si>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</si>
  <si>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</si>
  <si>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</si>
  <si>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</si>
  <si>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</si>
  <si>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</si>
  <si>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</si>
  <si>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</si>
  <si>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</si>
  <si>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</si>
  <si>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</si>
  <si>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</si>
  <si>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</si>
  <si>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</si>
  <si>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</si>
  <si>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</si>
  <si>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</si>
  <si>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</si>
  <si>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</si>
  <si>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</si>
  <si>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</si>
  <si>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</si>
  <si>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</si>
  <si>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</si>
  <si>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</si>
  <si>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</si>
  <si>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</si>
  <si>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</si>
  <si>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</si>
  <si>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</si>
  <si>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</si>
  <si>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</si>
  <si>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</si>
  <si>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</si>
  <si>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</si>
  <si>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</si>
  <si>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</si>
  <si>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</si>
  <si>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</si>
  <si>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</si>
  <si>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</si>
  <si>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</si>
  <si>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</si>
  <si>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</si>
  <si>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</si>
  <si>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</si>
  <si>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</si>
  <si>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</si>
  <si>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</si>
  <si>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</si>
  <si>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</si>
  <si>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</si>
  <si>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</si>
  <si>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</si>
  <si>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</si>
  <si>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</si>
  <si>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</si>
  <si>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</si>
  <si>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</si>
  <si>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</si>
  <si>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</si>
  <si>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</si>
  <si>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</si>
  <si>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</si>
  <si>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</si>
  <si>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</si>
  <si>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</si>
  <si>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</si>
  <si>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</si>
  <si>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</si>
  <si>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</si>
  <si>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</si>
  <si>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</si>
  <si>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</si>
  <si>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</si>
  <si>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</si>
  <si>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</si>
  <si>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</si>
  <si>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</si>
  <si>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</si>
  <si>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</si>
  <si>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</si>
  <si>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</si>
  <si>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</si>
  <si>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</si>
  <si>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</si>
  <si>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</si>
  <si>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</si>
  <si>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</si>
  <si>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</si>
  <si>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</si>
  <si>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</si>
  <si>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</si>
  <si>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</si>
  <si>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</si>
  <si>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</si>
  <si>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</si>
  <si>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</si>
  <si>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</si>
  <si>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</si>
  <si>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</si>
  <si>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</si>
  <si>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</si>
  <si>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</si>
  <si>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</si>
  <si>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</si>
  <si>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</si>
  <si>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</si>
  <si>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</si>
  <si>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</si>
  <si>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</si>
  <si>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</si>
  <si>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</si>
  <si>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</si>
  <si>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</si>
  <si>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</si>
  <si>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</si>
  <si>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</si>
  <si>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</si>
  <si>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</si>
  <si>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</si>
  <si>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</si>
  <si>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</si>
  <si>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</si>
  <si>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</si>
  <si>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</si>
  <si>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</si>
  <si>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</si>
  <si>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</si>
  <si>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</si>
  <si>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</si>
  <si>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</si>
  <si>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</si>
  <si>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</si>
  <si>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</si>
  <si>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</si>
  <si>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</si>
  <si>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</si>
  <si>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</si>
  <si>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</si>
  <si>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</si>
  <si>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</si>
  <si>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</si>
  <si>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</si>
  <si>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</si>
  <si>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</si>
  <si>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</si>
  <si>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</si>
  <si>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</si>
  <si>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</si>
  <si>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</si>
  <si>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</si>
  <si>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</si>
  <si>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</si>
  <si>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</si>
  <si>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</si>
  <si>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</si>
  <si>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</si>
  <si>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</si>
  <si>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</si>
  <si>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</si>
  <si>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</si>
  <si>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</si>
  <si>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</si>
  <si>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</si>
  <si>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</si>
  <si>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</si>
  <si>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</si>
  <si>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</si>
  <si>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</si>
  <si>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</si>
  <si>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</si>
  <si>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</si>
  <si>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</si>
  <si>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</si>
  <si>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</si>
  <si>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</si>
  <si>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</si>
  <si>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</si>
  <si>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</si>
  <si>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</si>
  <si>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</si>
  <si>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</si>
  <si>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</si>
  <si>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</si>
  <si>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</si>
  <si>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</si>
  <si>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</si>
  <si>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</si>
  <si>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</si>
  <si>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</si>
  <si>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</si>
  <si>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</si>
  <si>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</si>
  <si>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</si>
  <si>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</si>
  <si>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</si>
  <si>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</si>
  <si>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</si>
  <si>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</si>
  <si>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</si>
  <si>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</si>
  <si>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</si>
  <si>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</si>
  <si>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</si>
  <si>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</si>
  <si>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</si>
  <si>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</si>
  <si>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</si>
  <si>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</si>
  <si>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</si>
  <si>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</si>
  <si>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</si>
  <si>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</si>
  <si>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</si>
  <si>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</si>
  <si>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</si>
  <si>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</si>
  <si>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</si>
  <si>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</si>
  <si>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</si>
  <si>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</si>
  <si>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</si>
  <si>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</si>
  <si>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</si>
  <si>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</si>
  <si>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</si>
  <si>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</si>
  <si>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</si>
  <si>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</si>
  <si>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</si>
  <si>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</si>
  <si>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</si>
  <si>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</si>
  <si>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</si>
  <si>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</si>
  <si>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</si>
  <si>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</si>
  <si>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</si>
  <si>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</si>
  <si>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</si>
  <si>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</si>
  <si>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</si>
  <si>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</si>
  <si>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</si>
  <si>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</si>
  <si>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</si>
  <si>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</si>
  <si>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</si>
  <si>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</si>
  <si>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</si>
  <si>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</si>
  <si>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</si>
  <si>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</si>
  <si>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</si>
  <si>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</si>
  <si>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</si>
  <si>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</si>
  <si>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</si>
  <si>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</si>
  <si>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</si>
  <si>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</si>
  <si>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</si>
  <si>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</si>
  <si>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</si>
  <si>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</si>
  <si>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</si>
  <si>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</si>
  <si>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</si>
  <si>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</si>
  <si>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</si>
  <si>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</si>
  <si>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</si>
  <si>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</si>
  <si>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</si>
  <si>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</si>
  <si>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</si>
  <si>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</si>
  <si>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</si>
  <si>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</si>
  <si>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</si>
  <si>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</si>
  <si>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</si>
  <si>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</si>
  <si>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</si>
  <si>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</si>
  <si>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</si>
  <si>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</si>
  <si>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</si>
  <si>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</si>
  <si>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</si>
  <si>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</si>
  <si>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</si>
  <si>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</si>
  <si>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</si>
  <si>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</si>
  <si>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</si>
  <si>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</si>
  <si>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</si>
  <si>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</si>
  <si>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</si>
  <si>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</si>
  <si>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</si>
  <si>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</si>
  <si>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</si>
  <si>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</si>
  <si>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</si>
  <si>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</si>
  <si>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</si>
  <si>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</si>
  <si>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</si>
  <si>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</si>
  <si>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</si>
  <si>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</si>
  <si>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</si>
  <si>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</si>
  <si>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</si>
  <si>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</si>
  <si>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</si>
  <si>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</si>
  <si>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</si>
  <si>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</si>
  <si>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</si>
  <si>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</si>
  <si>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</si>
  <si>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</si>
  <si>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</si>
  <si>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</si>
  <si>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</si>
  <si>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</si>
  <si>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</si>
  <si>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</si>
  <si>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</si>
  <si>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</si>
  <si>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</si>
  <si>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</si>
  <si>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</si>
  <si>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</si>
  <si>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</si>
  <si>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</si>
  <si>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</si>
  <si>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</si>
  <si>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</si>
  <si>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</si>
  <si>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</si>
  <si>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</si>
  <si>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</si>
  <si>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</si>
  <si>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</si>
  <si>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</si>
  <si>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</si>
  <si>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</si>
  <si>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</si>
  <si>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</si>
  <si>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</si>
  <si>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</si>
  <si>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</si>
  <si>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</si>
  <si>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</si>
  <si>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</si>
  <si>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</si>
  <si>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</si>
  <si>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</si>
  <si>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</si>
  <si>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</si>
  <si>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</si>
  <si>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</si>
  <si>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</si>
  <si>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</si>
  <si>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</si>
  <si>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</si>
  <si>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</si>
  <si>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</si>
  <si>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</si>
  <si>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</si>
  <si>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</si>
  <si>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</si>
  <si>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</si>
  <si>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</si>
  <si>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</si>
  <si>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</si>
  <si>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</si>
  <si>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</si>
  <si>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</si>
  <si>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</si>
  <si>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</si>
  <si>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</si>
  <si>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</si>
  <si>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</si>
  <si>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</si>
  <si>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</si>
  <si>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</si>
  <si>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</si>
  <si>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</si>
  <si>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</si>
  <si>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</si>
  <si>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</si>
  <si>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</si>
  <si>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</si>
  <si>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</si>
  <si>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</si>
  <si>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</si>
  <si>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</si>
  <si>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</si>
  <si>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</si>
  <si>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</si>
  <si>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</si>
  <si>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</si>
  <si>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</si>
  <si>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</si>
  <si>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</si>
  <si>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</si>
  <si>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</si>
  <si>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</si>
  <si>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</si>
  <si>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</si>
  <si>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</si>
  <si>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</si>
  <si>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</si>
  <si>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</si>
  <si>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</si>
  <si>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</si>
  <si>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</si>
  <si>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</si>
  <si>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</si>
  <si>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</si>
  <si>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</si>
  <si>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</si>
  <si>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</si>
  <si>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</si>
  <si>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</si>
  <si>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</si>
  <si>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</si>
  <si>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</si>
  <si>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</si>
  <si>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</si>
  <si>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</si>
  <si>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</si>
  <si>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</si>
  <si>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</si>
  <si>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</si>
  <si>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</si>
  <si>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</si>
  <si>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</si>
  <si>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</si>
  <si>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</si>
  <si>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</si>
  <si>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</si>
  <si>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</si>
  <si>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</si>
  <si>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</si>
  <si>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</si>
  <si>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</si>
  <si>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</si>
  <si>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</si>
  <si>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</si>
  <si>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</si>
  <si>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</si>
  <si>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</si>
  <si>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</si>
  <si>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</si>
  <si>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</si>
  <si>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</si>
  <si>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</si>
  <si>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</si>
  <si>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</si>
  <si>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</si>
  <si>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</si>
  <si>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</si>
  <si>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</si>
  <si>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</si>
  <si>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</si>
  <si>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</si>
  <si>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</si>
  <si>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</si>
  <si>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</si>
  <si>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</si>
  <si>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</si>
  <si>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</si>
  <si>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</si>
  <si>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</si>
  <si>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</si>
  <si>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</si>
  <si>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</si>
  <si>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</si>
  <si>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</si>
  <si>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</si>
  <si>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</si>
  <si>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</si>
  <si>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</si>
  <si>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</si>
  <si>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</si>
  <si>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</si>
  <si>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</si>
  <si>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</si>
  <si>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</si>
  <si>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</si>
  <si>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</si>
  <si>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</si>
  <si>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</si>
  <si>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</si>
  <si>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</si>
  <si>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</si>
  <si>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</si>
  <si>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</si>
  <si>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</si>
  <si>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</si>
  <si>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</si>
  <si>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</si>
  <si>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</si>
  <si>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</si>
  <si>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</si>
  <si>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</si>
  <si>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</si>
  <si>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</si>
  <si>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</si>
  <si>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</si>
  <si>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</si>
  <si>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</si>
  <si>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</si>
  <si>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</si>
  <si>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</si>
  <si>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</si>
  <si>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</si>
  <si>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</si>
  <si>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</si>
  <si>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</si>
  <si>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</si>
  <si>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</si>
  <si>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</si>
  <si>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</si>
  <si>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</si>
  <si>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</si>
  <si>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</si>
  <si>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</si>
  <si>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</si>
  <si>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</si>
  <si>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</si>
  <si>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</si>
  <si>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</si>
  <si>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</si>
  <si>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</si>
  <si>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</si>
  <si>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</si>
  <si>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</si>
  <si>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</si>
  <si>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</si>
  <si>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</si>
  <si>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</si>
  <si>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</si>
  <si>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</si>
  <si>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</si>
  <si>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</si>
  <si>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</si>
  <si>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</si>
  <si>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</si>
  <si>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</si>
  <si>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</si>
  <si>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</si>
  <si>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</si>
  <si>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</si>
  <si>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</si>
  <si>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</si>
  <si>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</si>
  <si>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</si>
  <si>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</si>
  <si>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</si>
  <si>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</si>
  <si>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</si>
  <si>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</si>
  <si>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</si>
  <si>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</si>
  <si>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</si>
  <si>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</si>
  <si>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</si>
  <si>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</si>
  <si>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</si>
  <si>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</si>
  <si>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</si>
  <si>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</si>
  <si>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</si>
  <si>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</si>
  <si>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</si>
  <si>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</si>
  <si>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</si>
  <si>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</si>
  <si>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</si>
  <si>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</si>
  <si>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</si>
  <si>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</si>
  <si>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</si>
  <si>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</si>
  <si>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</si>
  <si>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</si>
  <si>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</si>
  <si>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</si>
  <si>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</si>
  <si>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</si>
  <si>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</si>
  <si>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</si>
  <si>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</si>
  <si>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</si>
  <si>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</si>
  <si>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</si>
  <si>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</si>
  <si>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</si>
  <si>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</si>
  <si>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</si>
  <si>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</si>
  <si>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</si>
  <si>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</si>
  <si>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</si>
  <si>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</si>
  <si>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</si>
  <si>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</si>
  <si>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</si>
  <si>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</si>
  <si>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</si>
  <si>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</si>
  <si>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</si>
  <si>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</si>
  <si>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</si>
  <si>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</si>
  <si>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</si>
  <si>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</si>
  <si>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</si>
  <si>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</si>
  <si>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</si>
  <si>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</si>
  <si>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</si>
  <si>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</si>
  <si>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</si>
  <si>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</si>
  <si>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</si>
  <si>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</si>
  <si>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</si>
  <si>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</si>
  <si>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</si>
  <si>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</si>
  <si>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</si>
  <si>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</si>
  <si>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</si>
  <si>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</si>
  <si>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</si>
  <si>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</si>
  <si>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</si>
  <si>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</si>
  <si>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</si>
  <si>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</si>
  <si>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</si>
  <si>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</si>
  <si>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</si>
  <si>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</si>
  <si>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</si>
  <si>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</si>
  <si>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</si>
  <si>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</si>
  <si>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</si>
  <si>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</si>
  <si>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</si>
  <si>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</si>
  <si>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</si>
  <si>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</si>
  <si>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</si>
  <si>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</si>
  <si>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</si>
  <si>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</si>
  <si>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</si>
  <si>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</si>
  <si>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</si>
  <si>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</si>
  <si>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</si>
  <si>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</si>
  <si>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</si>
  <si>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</si>
  <si>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</si>
  <si>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</si>
  <si>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</si>
  <si>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</si>
  <si>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</si>
  <si>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</si>
  <si>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</si>
  <si>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</si>
  <si>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</si>
  <si>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</si>
  <si>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</si>
  <si>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</si>
  <si>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</si>
  <si>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</si>
  <si>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</si>
  <si>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</si>
  <si>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</si>
  <si>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</si>
  <si>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</si>
  <si>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</si>
  <si>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</si>
  <si>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</si>
  <si>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</si>
  <si>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</si>
  <si>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</si>
  <si>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</si>
  <si>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</si>
  <si>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</si>
  <si>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</si>
  <si>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</si>
  <si>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</si>
  <si>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</si>
  <si>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</si>
  <si>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</si>
  <si>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</si>
  <si>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</si>
  <si>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</si>
  <si>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</si>
  <si>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</si>
  <si>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</si>
  <si>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</si>
  <si>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</si>
  <si>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</si>
  <si>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</si>
  <si>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</si>
  <si>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</si>
  <si>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</si>
  <si>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</si>
  <si>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</si>
  <si>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</si>
  <si>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</si>
  <si>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</si>
  <si>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</si>
  <si>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</si>
  <si>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</si>
  <si>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</si>
  <si>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</si>
  <si>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</si>
  <si>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</si>
  <si>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</si>
  <si>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</si>
  <si>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</si>
  <si>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</si>
  <si>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</si>
  <si>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</si>
  <si>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</si>
  <si>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</si>
  <si>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</si>
  <si>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</si>
  <si>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</si>
  <si>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</si>
  <si>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</si>
  <si>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</si>
  <si>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</si>
  <si>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</si>
  <si>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</si>
  <si>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</si>
  <si>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</si>
  <si>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</si>
  <si>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</si>
  <si>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</si>
  <si>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</si>
  <si>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</si>
  <si>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</si>
  <si>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</si>
  <si>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</si>
  <si>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</si>
  <si>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</si>
  <si>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</si>
  <si>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</si>
  <si>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</si>
  <si>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</si>
  <si>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</si>
  <si>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</si>
  <si>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</si>
  <si>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</si>
  <si>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</si>
  <si>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</si>
  <si>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</si>
  <si>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</si>
  <si>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</si>
  <si>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</si>
  <si>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</si>
  <si>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</si>
  <si>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</si>
  <si>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</si>
  <si>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</si>
  <si>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</si>
  <si>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</si>
  <si>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</si>
  <si>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</si>
  <si>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</si>
  <si>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</si>
  <si>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</si>
  <si>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</si>
  <si>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</si>
  <si>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</si>
  <si>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</si>
  <si>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</si>
  <si>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</si>
  <si>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</si>
  <si>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</si>
  <si>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</si>
  <si>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</si>
  <si>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</si>
  <si>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</si>
  <si>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</si>
  <si>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</si>
  <si>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</si>
  <si>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</si>
  <si>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</si>
  <si>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</si>
  <si>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</si>
  <si>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</si>
  <si>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</si>
  <si>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</si>
  <si>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</si>
  <si>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</si>
  <si>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</si>
  <si>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</si>
  <si>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</si>
  <si>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</si>
  <si>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</si>
  <si>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</si>
  <si>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</si>
  <si>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</si>
  <si>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</si>
  <si>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</si>
  <si>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</si>
  <si>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</si>
  <si>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</si>
  <si>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</si>
  <si>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</si>
  <si>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</si>
  <si>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</si>
  <si>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</si>
  <si>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</si>
  <si>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</si>
  <si>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</si>
  <si>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</si>
  <si>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</si>
  <si>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</si>
  <si>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</si>
  <si>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</si>
  <si>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</si>
  <si>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</si>
  <si>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</si>
  <si>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</si>
  <si>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</si>
  <si>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</si>
  <si>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</si>
  <si>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</si>
  <si>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</si>
  <si>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</si>
  <si>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</si>
  <si>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</si>
  <si>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</si>
  <si>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</si>
  <si>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</si>
  <si>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</si>
  <si>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</si>
  <si>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</si>
  <si>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</si>
  <si>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</si>
  <si>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</si>
  <si>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</si>
  <si>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</si>
  <si>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</si>
  <si>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</si>
  <si>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</si>
  <si>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</si>
  <si>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</si>
  <si>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</si>
  <si>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</si>
  <si>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</si>
  <si>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</si>
  <si>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</si>
  <si>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</si>
  <si>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</si>
  <si>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</si>
  <si>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</si>
  <si>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</si>
  <si>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</si>
  <si>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</si>
  <si>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</si>
  <si>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</si>
  <si>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</si>
  <si>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</si>
  <si>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</si>
  <si>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</si>
  <si>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</si>
  <si>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</si>
  <si>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</si>
  <si>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</si>
  <si>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</si>
  <si>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</si>
  <si>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</si>
  <si>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</si>
  <si>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</si>
  <si>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</si>
  <si>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</si>
  <si>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</si>
  <si>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</si>
  <si>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</si>
  <si>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</si>
  <si>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</si>
  <si>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</si>
  <si>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</si>
  <si>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</si>
  <si>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</si>
  <si>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</si>
  <si>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</si>
  <si>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</si>
  <si>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</si>
  <si>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</si>
  <si>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</si>
  <si>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</si>
  <si>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</si>
  <si>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</si>
  <si>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</si>
  <si>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</si>
  <si>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</si>
  <si>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</si>
  <si>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</si>
  <si>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</si>
  <si>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</si>
  <si>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</si>
  <si>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</si>
  <si>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</si>
  <si>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</si>
  <si>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</si>
  <si>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</si>
  <si>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</si>
  <si>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</si>
  <si>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</si>
  <si>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</si>
  <si>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</si>
  <si>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</si>
  <si>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</si>
  <si>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</si>
  <si>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</si>
  <si>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</si>
  <si>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</si>
  <si>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</si>
  <si>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</si>
  <si>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</si>
  <si>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</si>
  <si>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</si>
  <si>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</si>
  <si>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</si>
  <si>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</si>
  <si>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</si>
  <si>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</si>
  <si>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</si>
  <si>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</si>
  <si>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</si>
  <si>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</si>
  <si>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</si>
  <si>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</si>
  <si>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</si>
  <si>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</si>
  <si>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</si>
  <si>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</si>
  <si>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</si>
  <si>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</si>
  <si>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</si>
  <si>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</si>
  <si>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</si>
  <si>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</si>
  <si>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</si>
  <si>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</si>
  <si>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</si>
  <si>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</si>
  <si>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</si>
  <si>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</si>
  <si>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</si>
  <si>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</si>
  <si>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</si>
  <si>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</si>
  <si>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</si>
  <si>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</si>
  <si>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</si>
  <si>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</si>
  <si>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</si>
  <si>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</si>
  <si>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</si>
  <si>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</si>
  <si>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</si>
  <si>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</si>
  <si>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</si>
  <si>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</si>
  <si>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</si>
  <si>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</si>
  <si>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</si>
  <si>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</si>
  <si>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</si>
  <si>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</si>
  <si>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</si>
  <si>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</si>
  <si>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</si>
  <si>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</si>
  <si>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</si>
  <si>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</si>
  <si>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</si>
  <si>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</si>
  <si>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</si>
  <si>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</si>
  <si>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</si>
  <si>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</si>
  <si>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</si>
  <si>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</si>
  <si>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</si>
  <si>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</si>
  <si>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</si>
  <si>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</si>
  <si>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</si>
  <si>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</si>
  <si>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</si>
  <si>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</si>
  <si>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</si>
  <si>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</si>
  <si>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</si>
  <si>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</si>
  <si>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</si>
  <si>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</si>
  <si>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</si>
  <si>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</si>
  <si>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</si>
  <si>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</si>
  <si>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</si>
  <si>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</si>
  <si>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</si>
  <si>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</si>
  <si>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</si>
  <si>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</si>
  <si>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</si>
  <si>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</si>
  <si>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</si>
  <si>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</si>
  <si>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</si>
  <si>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</si>
  <si>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</si>
  <si>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</si>
  <si>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</si>
  <si>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</si>
  <si>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</si>
  <si>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</si>
  <si>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</si>
  <si>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</si>
  <si>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</si>
  <si>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</si>
  <si>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</si>
  <si>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</si>
  <si>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</si>
  <si>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</si>
  <si>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</si>
  <si>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</si>
  <si>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</si>
  <si>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</si>
  <si>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</si>
  <si>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</si>
  <si>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</si>
  <si>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</si>
  <si>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</si>
  <si>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</si>
  <si>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</si>
  <si>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</si>
  <si>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</si>
  <si>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</si>
  <si>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</si>
  <si>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</si>
  <si>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</si>
  <si>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</si>
  <si>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</si>
  <si>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</si>
  <si>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</si>
  <si>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</si>
  <si>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</si>
  <si>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</si>
  <si>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</si>
  <si>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</si>
  <si>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</si>
  <si>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</si>
  <si>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</si>
  <si>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</si>
  <si>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</si>
  <si>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</si>
  <si>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</si>
  <si>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</si>
  <si>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</si>
  <si>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</si>
  <si>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</si>
  <si>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</si>
  <si>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</si>
  <si>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</si>
  <si>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</si>
  <si>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</si>
  <si>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</si>
  <si>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</si>
  <si>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</si>
  <si>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</si>
  <si>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</si>
  <si>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</si>
  <si>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</si>
  <si>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</si>
  <si>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</si>
  <si>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</si>
  <si>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</si>
  <si>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</si>
  <si>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</si>
  <si>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</si>
  <si>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</si>
  <si>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</si>
  <si>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</si>
  <si>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</si>
  <si>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</si>
  <si>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</si>
  <si>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</si>
  <si>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</si>
  <si>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</si>
  <si>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</si>
  <si>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</si>
  <si>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</si>
  <si>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</si>
  <si>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</si>
  <si>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</si>
  <si>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</si>
  <si>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</si>
  <si>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</si>
  <si>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</si>
  <si>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</si>
  <si>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</si>
  <si>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</si>
  <si>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</si>
  <si>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</si>
  <si>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</si>
  <si>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</si>
  <si>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</si>
  <si>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</si>
  <si>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</si>
  <si>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</si>
  <si>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</si>
  <si>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</si>
  <si>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</si>
  <si>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</si>
  <si>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</si>
  <si>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</si>
  <si>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</si>
  <si>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</si>
  <si>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</si>
  <si>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</si>
  <si>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</si>
  <si>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</si>
  <si>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</si>
  <si>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</si>
  <si>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</si>
  <si>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</si>
  <si>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</si>
  <si>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</si>
  <si>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</si>
  <si>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</si>
  <si>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</si>
  <si>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</si>
  <si>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</si>
  <si>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</si>
  <si>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</si>
  <si>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</si>
  <si>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</si>
  <si>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</si>
  <si>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</si>
  <si>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</si>
  <si>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</si>
  <si>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</si>
  <si>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</si>
  <si>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</si>
  <si>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</si>
  <si>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</si>
  <si>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</si>
  <si>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</si>
  <si>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</si>
  <si>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</si>
  <si>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</si>
  <si>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</si>
  <si>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</si>
  <si>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</si>
  <si>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</si>
  <si>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</si>
  <si>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</si>
  <si>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</si>
  <si>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</si>
  <si>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</si>
  <si>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</si>
  <si>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</si>
  <si>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</si>
  <si>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</si>
  <si>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</si>
  <si>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</si>
  <si>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</si>
  <si>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</si>
  <si>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</si>
  <si>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</si>
  <si>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</si>
  <si>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</si>
  <si>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</si>
  <si>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</si>
  <si>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</si>
  <si>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</si>
  <si>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</si>
  <si>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</si>
  <si>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</si>
  <si>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</si>
  <si>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</si>
  <si>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</si>
  <si>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</si>
  <si>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</si>
  <si>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</si>
  <si>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</si>
  <si>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</si>
  <si>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</si>
  <si>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</si>
  <si>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</si>
  <si>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</si>
  <si>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</si>
  <si>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</si>
  <si>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</si>
  <si>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</si>
  <si>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</si>
  <si>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</si>
  <si>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</si>
  <si>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</si>
  <si>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</si>
  <si>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</si>
  <si>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</si>
  <si>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</si>
  <si>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</si>
  <si>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</si>
  <si>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</si>
  <si>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</si>
  <si>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</si>
  <si>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</si>
  <si>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</si>
  <si>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</si>
  <si>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</si>
  <si>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</si>
  <si>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</si>
  <si>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</si>
  <si>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</si>
  <si>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</si>
  <si>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</si>
  <si>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</si>
  <si>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</si>
  <si>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</si>
  <si>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</si>
  <si>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</si>
  <si>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</si>
  <si>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</si>
  <si>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</si>
  <si>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</si>
  <si>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</si>
  <si>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</si>
  <si>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</si>
  <si>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</si>
  <si>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</si>
  <si>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</si>
  <si>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</si>
  <si>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</si>
  <si>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</si>
  <si>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</si>
  <si>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</si>
  <si>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</si>
  <si>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</si>
  <si>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</si>
  <si>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</si>
  <si>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</si>
  <si>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</si>
  <si>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</si>
  <si>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</si>
  <si>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</si>
  <si>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</si>
  <si>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</si>
  <si>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</si>
  <si>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</si>
  <si>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</si>
  <si>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</si>
  <si>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</si>
  <si>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</si>
  <si>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</si>
  <si>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</si>
  <si>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</si>
  <si>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</si>
  <si>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</si>
  <si>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</si>
  <si>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</si>
  <si>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</si>
  <si>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</si>
  <si>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</si>
  <si>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</si>
  <si>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</si>
  <si>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</si>
  <si>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</si>
  <si>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</si>
  <si>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</si>
  <si>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</si>
  <si>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</si>
  <si>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</si>
  <si>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</si>
  <si>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</si>
  <si>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</si>
  <si>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</si>
  <si>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</si>
  <si>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</si>
  <si>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</si>
  <si>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</si>
  <si>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</si>
  <si>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</si>
  <si>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</si>
  <si>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</si>
  <si>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</si>
  <si>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</si>
  <si>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</si>
  <si>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</si>
  <si>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</si>
  <si>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</si>
  <si>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</si>
  <si>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</si>
  <si>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</si>
  <si>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</si>
  <si>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</si>
  <si>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</si>
  <si>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</si>
  <si>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</si>
  <si>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</si>
  <si>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</si>
  <si>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</si>
  <si>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</si>
  <si>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</si>
  <si>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</si>
  <si>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</si>
  <si>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</si>
  <si>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</si>
  <si>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</si>
  <si>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</si>
  <si>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</si>
  <si>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</si>
  <si>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</si>
  <si>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</si>
  <si>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</si>
  <si>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</si>
  <si>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</si>
  <si>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</si>
  <si>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</si>
  <si>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</si>
  <si>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</si>
  <si>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</si>
  <si>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</si>
  <si>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</si>
  <si>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</si>
  <si>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</si>
  <si>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</si>
  <si>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</si>
  <si>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</si>
  <si>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</si>
  <si>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</si>
  <si>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</si>
  <si>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</si>
  <si>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</si>
  <si>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</si>
  <si>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</si>
  <si>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</si>
  <si>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</si>
  <si>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</si>
  <si>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</si>
  <si>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</si>
  <si>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</si>
  <si>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</si>
  <si>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</si>
  <si>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</si>
  <si>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</si>
  <si>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</si>
  <si>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</si>
  <si>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</si>
  <si>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</si>
  <si>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</si>
  <si>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</si>
  <si>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</si>
  <si>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</si>
  <si>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</si>
  <si>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</si>
  <si>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</si>
  <si>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</si>
  <si>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</si>
  <si>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</si>
  <si>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</si>
  <si>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</si>
  <si>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</si>
  <si>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</si>
  <si>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</si>
  <si>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</si>
  <si>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</si>
  <si>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</si>
  <si>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</si>
  <si>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</si>
  <si>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</si>
  <si>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</si>
  <si>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</si>
  <si>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</si>
  <si>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</si>
  <si>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</si>
  <si>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</si>
  <si>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</si>
  <si>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</si>
  <si>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</si>
  <si>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</si>
  <si>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</si>
  <si>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</si>
  <si>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</si>
  <si>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</si>
  <si>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</si>
  <si>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</si>
  <si>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</si>
  <si>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</si>
  <si>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</si>
  <si>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</si>
  <si>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</si>
  <si>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</si>
  <si>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</si>
  <si>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</si>
  <si>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</si>
  <si>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</si>
  <si>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</si>
  <si>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</si>
  <si>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</si>
  <si>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</si>
  <si>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</si>
  <si>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</si>
  <si>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</si>
  <si>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</si>
  <si>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</si>
  <si>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</si>
  <si>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</si>
  <si>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</si>
  <si>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</si>
  <si>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</si>
  <si>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</si>
  <si>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</si>
  <si>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</si>
  <si>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</si>
  <si>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</si>
  <si>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</si>
  <si>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</si>
  <si>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</si>
  <si>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</si>
  <si>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</si>
  <si>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</si>
  <si>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</si>
  <si>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</si>
  <si>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</si>
  <si>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</si>
  <si>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</si>
  <si>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</si>
  <si>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</si>
  <si>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</si>
  <si>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</si>
  <si>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</si>
  <si>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</si>
  <si>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</si>
  <si>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</si>
  <si>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</si>
  <si>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</si>
  <si>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</si>
  <si>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</si>
  <si>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</si>
  <si>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</si>
  <si>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</si>
  <si>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</si>
  <si>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</si>
  <si>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</si>
  <si>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</si>
  <si>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</si>
  <si>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</si>
  <si>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</si>
  <si>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</si>
  <si>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</si>
  <si>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</si>
  <si>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</si>
  <si>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</si>
  <si>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</si>
  <si>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</si>
  <si>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</si>
  <si>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</si>
  <si>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</si>
  <si>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</si>
  <si>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</si>
  <si>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</si>
  <si>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</si>
  <si>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</si>
  <si>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</si>
  <si>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</si>
  <si>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</si>
  <si>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</si>
  <si>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</si>
  <si>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</si>
  <si>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</si>
  <si>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</si>
  <si>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</si>
  <si>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</si>
  <si>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</si>
  <si>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</si>
  <si>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</si>
  <si>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</si>
  <si>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</si>
  <si>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</si>
  <si>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</si>
  <si>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</si>
  <si>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</si>
  <si>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</si>
  <si>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</si>
  <si>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</si>
  <si>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</si>
  <si>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</si>
  <si>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</si>
  <si>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</si>
  <si>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</si>
  <si>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</si>
  <si>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</si>
  <si>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</si>
  <si>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</si>
  <si>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</si>
  <si>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</si>
  <si>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</si>
  <si>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</si>
  <si>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</si>
  <si>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</si>
  <si>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</si>
  <si>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</si>
  <si>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</si>
  <si>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</si>
  <si>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</si>
  <si>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</si>
  <si>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</si>
  <si>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</si>
  <si>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</si>
  <si>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</si>
  <si>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</si>
  <si>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</si>
  <si>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</si>
  <si>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</si>
  <si>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</si>
  <si>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</si>
  <si>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</si>
  <si>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</si>
  <si>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</si>
  <si>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</si>
  <si>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</si>
  <si>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</si>
  <si>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</si>
  <si>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</si>
  <si>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</si>
  <si>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</si>
  <si>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</si>
  <si>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</si>
  <si>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</si>
  <si>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</si>
  <si>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</si>
  <si>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</si>
  <si>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</si>
  <si>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</si>
  <si>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</si>
  <si>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</si>
  <si>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</si>
  <si>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</si>
  <si>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</si>
  <si>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</si>
  <si>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</si>
  <si>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</si>
  <si>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</si>
  <si>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</si>
  <si>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</si>
  <si>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</si>
  <si>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</si>
  <si>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</si>
  <si>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</si>
  <si>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</si>
  <si>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</si>
  <si>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</si>
  <si>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</si>
  <si>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</si>
  <si>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</si>
  <si>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</si>
  <si>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</si>
  <si>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</si>
  <si>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</si>
  <si>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</si>
  <si>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</si>
  <si>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</si>
  <si>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</si>
  <si>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</si>
  <si>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</si>
  <si>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</si>
  <si>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</si>
  <si>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</si>
  <si>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</si>
  <si>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</si>
  <si>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</si>
  <si>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</si>
  <si>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</si>
  <si>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</si>
  <si>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</si>
  <si>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</si>
  <si>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</si>
  <si>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</si>
  <si>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</si>
  <si>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</si>
  <si>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</si>
  <si>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</si>
  <si>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</si>
  <si>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</si>
  <si>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</si>
  <si>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</si>
  <si>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</si>
  <si>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</si>
  <si>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</si>
  <si>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</si>
  <si>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</si>
  <si>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</si>
  <si>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</si>
  <si>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</si>
  <si>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</si>
  <si>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</si>
  <si>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</si>
  <si>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</si>
  <si>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</si>
  <si>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</si>
  <si>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</si>
  <si>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</si>
  <si>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</si>
  <si>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</si>
  <si>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</si>
  <si>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</si>
  <si>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</si>
  <si>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</si>
  <si>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</si>
  <si>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</si>
  <si>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</si>
  <si>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</si>
  <si>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</si>
  <si>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</si>
  <si>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</si>
  <si>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</si>
  <si>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</si>
  <si>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</si>
  <si>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</si>
  <si>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</si>
  <si>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</si>
  <si>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</si>
  <si>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</si>
  <si>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</si>
  <si>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</si>
  <si>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</si>
  <si>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</si>
  <si>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</si>
  <si>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</si>
  <si>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</si>
  <si>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</si>
  <si>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</si>
  <si>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</si>
  <si>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</si>
  <si>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</si>
  <si>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</si>
  <si>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</si>
  <si>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</si>
  <si>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</si>
  <si>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</si>
  <si>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</si>
  <si>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</si>
  <si>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</si>
  <si>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</si>
  <si>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</si>
  <si>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</si>
  <si>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</si>
  <si>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</si>
  <si>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</si>
  <si>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</si>
  <si>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</si>
  <si>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</si>
  <si>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</si>
  <si>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</si>
  <si>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</si>
  <si>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</si>
  <si>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</si>
  <si>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</si>
  <si>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</si>
  <si>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</si>
  <si>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</si>
  <si>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</si>
  <si>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</si>
  <si>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</si>
  <si>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</si>
  <si>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</si>
  <si>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</si>
  <si>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</si>
  <si>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</si>
  <si>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</si>
  <si>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</si>
  <si>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</si>
  <si>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</si>
  <si>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</si>
  <si>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</si>
  <si>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</si>
  <si>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</si>
  <si>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</si>
  <si>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</si>
  <si>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</si>
  <si>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</si>
  <si>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</si>
  <si>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</si>
  <si>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</si>
  <si>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</si>
  <si>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</si>
  <si>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</si>
  <si>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</si>
  <si>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</si>
  <si>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</si>
  <si>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</si>
  <si>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</si>
  <si>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</si>
  <si>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</si>
  <si>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</si>
  <si>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</si>
  <si>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</si>
  <si>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</si>
  <si>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</si>
  <si>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</si>
  <si>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</si>
  <si>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</si>
  <si>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</si>
  <si>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</si>
  <si>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</si>
  <si>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</si>
  <si>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</si>
  <si>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</si>
  <si>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</si>
  <si>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</si>
  <si>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</si>
  <si>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</si>
  <si>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</si>
  <si>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</si>
  <si>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</si>
  <si>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</si>
  <si>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</si>
  <si>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</si>
  <si>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</si>
  <si>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</si>
  <si>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</si>
  <si>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</si>
  <si>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</si>
  <si>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</si>
  <si>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</si>
  <si>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</si>
  <si>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</si>
  <si>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</si>
  <si>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</si>
  <si>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</si>
  <si>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</si>
  <si>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</si>
  <si>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</si>
  <si>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</si>
  <si>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</si>
  <si>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</si>
  <si>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</si>
  <si>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</si>
  <si>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</si>
  <si>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</si>
  <si>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</si>
  <si>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</si>
  <si>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</si>
  <si>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</si>
  <si>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</si>
  <si>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</si>
  <si>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</si>
  <si>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</si>
  <si>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</si>
  <si>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</si>
  <si>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</si>
  <si>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</si>
  <si>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</si>
  <si>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</si>
  <si>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</si>
  <si>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</si>
  <si>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</si>
  <si>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</si>
  <si>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</si>
  <si>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</si>
  <si>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</si>
  <si>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</si>
  <si>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</si>
  <si>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</si>
  <si>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</si>
  <si>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</si>
  <si>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</si>
  <si>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</si>
  <si>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</si>
  <si>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</si>
  <si>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</si>
  <si>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</si>
  <si>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</si>
  <si>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</si>
  <si>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</si>
  <si>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</si>
  <si>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</si>
  <si>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</si>
  <si>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</si>
  <si>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</si>
  <si>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</si>
  <si>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</si>
  <si>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</si>
  <si>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</si>
  <si>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</si>
  <si>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</si>
  <si>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</si>
  <si>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</si>
  <si>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</si>
  <si>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</si>
  <si>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</si>
  <si>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</si>
  <si>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</si>
  <si>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</si>
  <si>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</si>
  <si>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</si>
  <si>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</si>
  <si>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</si>
  <si>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</si>
  <si>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</si>
  <si>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</si>
  <si>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</si>
  <si>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</si>
  <si>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</si>
  <si>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</si>
  <si>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</si>
  <si>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</si>
  <si>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</si>
  <si>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</si>
  <si>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</si>
  <si>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</si>
  <si>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</si>
  <si>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</si>
  <si>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</si>
  <si>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</si>
  <si>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</si>
  <si>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</si>
  <si>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</si>
  <si>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</si>
  <si>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</si>
  <si>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</si>
  <si>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</si>
  <si>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</si>
  <si>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</si>
  <si>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</si>
  <si>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</si>
  <si>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</si>
  <si>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</si>
  <si>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</si>
  <si>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</si>
  <si>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</si>
  <si>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</si>
  <si>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</si>
  <si>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</si>
  <si>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</si>
  <si>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</si>
  <si>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</si>
  <si>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</si>
  <si>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</si>
  <si>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</si>
  <si>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</si>
  <si>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</si>
  <si>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</si>
  <si>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</si>
  <si>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</si>
  <si>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</si>
  <si>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</si>
  <si>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</si>
  <si>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</si>
  <si>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</si>
  <si>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</si>
  <si>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</si>
  <si>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</si>
  <si>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</si>
  <si>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</si>
  <si>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</si>
  <si>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</si>
  <si>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</si>
  <si>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</si>
  <si>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</si>
  <si>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</si>
  <si>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</si>
  <si>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</si>
  <si>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</si>
  <si>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</si>
  <si>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</si>
  <si>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</si>
  <si>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</si>
  <si>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</si>
  <si>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</si>
  <si>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</si>
  <si>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</si>
  <si>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</si>
  <si>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</si>
  <si>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</si>
  <si>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</si>
  <si>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</si>
  <si>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</si>
  <si>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</si>
  <si>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</si>
  <si>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</si>
  <si>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</si>
  <si>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</si>
  <si>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</si>
  <si>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</si>
  <si>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</si>
  <si>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</si>
  <si>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</si>
  <si>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</si>
  <si>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</si>
  <si>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</si>
  <si>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</si>
  <si>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</si>
  <si>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</si>
  <si>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</si>
  <si>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</si>
  <si>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</si>
  <si>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</si>
  <si>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</si>
  <si>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</si>
  <si>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</si>
  <si>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</si>
  <si>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</si>
  <si>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</si>
  <si>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</si>
  <si>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</si>
  <si>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</si>
  <si>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</si>
  <si>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</si>
  <si>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</si>
  <si>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</si>
  <si>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</si>
  <si>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</si>
  <si>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</si>
  <si>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</si>
  <si>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</si>
  <si>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</si>
  <si>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</si>
  <si>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</si>
  <si>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</si>
  <si>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</si>
  <si>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</si>
  <si>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</si>
  <si>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</si>
  <si>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</si>
  <si>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</si>
  <si>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</si>
  <si>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</si>
  <si>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</si>
  <si>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</si>
  <si>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</si>
  <si>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</si>
  <si>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</si>
  <si>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</si>
  <si>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</si>
  <si>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</si>
  <si>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</si>
  <si>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</si>
  <si>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</si>
  <si>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</si>
  <si>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</si>
  <si>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</si>
  <si>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</si>
  <si>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</si>
  <si>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</si>
  <si>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</si>
  <si>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</si>
  <si>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</si>
  <si>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</si>
  <si>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</si>
  <si>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</si>
  <si>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</si>
  <si>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</si>
  <si>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</si>
  <si>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</si>
  <si>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</si>
  <si>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</si>
  <si>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</si>
  <si>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</si>
  <si>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</si>
  <si>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</si>
  <si>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</si>
  <si>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</si>
  <si>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</si>
  <si>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</si>
  <si>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</si>
  <si>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</si>
  <si>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</si>
  <si>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</si>
  <si>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</si>
  <si>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</si>
  <si>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</si>
  <si>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</si>
  <si>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</si>
  <si>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</si>
  <si>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</si>
  <si>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</si>
  <si>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</si>
  <si>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</si>
  <si>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</si>
  <si>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</si>
  <si>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</si>
  <si>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</si>
  <si>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</si>
  <si>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</si>
  <si>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</si>
  <si>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</si>
  <si>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</si>
  <si>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</si>
  <si>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</si>
  <si>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</si>
  <si>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</si>
  <si>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</si>
  <si>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</si>
  <si>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</si>
  <si>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</si>
  <si>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</si>
  <si>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</si>
  <si>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</si>
  <si>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</si>
  <si>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</si>
  <si>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</si>
  <si>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</si>
  <si>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</si>
  <si>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</si>
  <si>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</si>
  <si>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</si>
  <si>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</si>
  <si>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</si>
  <si>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</si>
  <si>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</si>
  <si>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</si>
  <si>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</si>
  <si>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</si>
  <si>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</si>
  <si>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</si>
  <si>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</si>
  <si>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</si>
  <si>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</si>
  <si>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</si>
  <si>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</si>
  <si>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</si>
  <si>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</si>
  <si>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</si>
  <si>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</si>
  <si>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</si>
  <si>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</si>
  <si>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</si>
  <si>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</si>
  <si>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</si>
  <si>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</si>
  <si>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</si>
  <si>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</si>
  <si>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</si>
  <si>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</si>
  <si>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</si>
  <si>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</si>
  <si>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</si>
  <si>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</si>
  <si>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</si>
  <si>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</si>
  <si>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</si>
  <si>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</si>
  <si>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</si>
  <si>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</si>
  <si>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</si>
  <si>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</si>
  <si>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</si>
  <si>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</si>
  <si>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</si>
  <si>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</si>
  <si>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</si>
  <si>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</si>
  <si>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</si>
  <si>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</si>
  <si>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</si>
  <si>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</si>
  <si>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</si>
  <si>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</si>
  <si>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</si>
  <si>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</si>
  <si>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</si>
  <si>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</si>
  <si>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</si>
  <si>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</si>
  <si>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</si>
  <si>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</si>
  <si>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</si>
  <si>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</si>
  <si>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</si>
  <si>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</si>
  <si>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</si>
  <si>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</si>
  <si>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</si>
  <si>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</si>
  <si>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</si>
  <si>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</si>
  <si>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</si>
  <si>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</si>
  <si>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</si>
  <si>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</si>
  <si>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</si>
  <si>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</si>
  <si>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</si>
  <si>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</si>
  <si>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</si>
  <si>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</si>
  <si>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</si>
  <si>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</si>
  <si>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</si>
  <si>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</si>
  <si>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</si>
  <si>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</si>
  <si>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</si>
  <si>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</si>
  <si>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</si>
  <si>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</si>
  <si>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</si>
  <si>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</si>
  <si>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</si>
  <si>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</si>
  <si>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</si>
  <si>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</si>
  <si>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</si>
  <si>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</si>
  <si>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</si>
  <si>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</si>
  <si>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</si>
  <si>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</si>
  <si>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</si>
  <si>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</si>
  <si>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</si>
  <si>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</si>
  <si>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</si>
  <si>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</si>
  <si>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</si>
  <si>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</si>
  <si>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</si>
  <si>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</si>
  <si>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</si>
  <si>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</si>
  <si>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</si>
  <si>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</si>
  <si>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</si>
  <si>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</si>
  <si>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</si>
  <si>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</si>
  <si>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</si>
  <si>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</si>
  <si>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</si>
  <si>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</si>
  <si>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</si>
  <si>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</si>
  <si>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</si>
  <si>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</si>
  <si>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</si>
  <si>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</si>
  <si>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</si>
  <si>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</si>
  <si>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</si>
  <si>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</si>
  <si>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</si>
  <si>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</si>
  <si>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</si>
  <si>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</si>
  <si>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</si>
  <si>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</si>
  <si>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</si>
  <si>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</si>
  <si>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</si>
  <si>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</si>
  <si>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</si>
  <si>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</si>
  <si>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</si>
  <si>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</si>
  <si>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</si>
  <si>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</si>
  <si>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</si>
  <si>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</si>
  <si>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</si>
  <si>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</si>
  <si>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</si>
  <si>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</si>
  <si>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</si>
  <si>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</si>
  <si>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</si>
  <si>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</si>
  <si>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</si>
  <si>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</si>
  <si>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</si>
  <si>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</si>
  <si>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</si>
  <si>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</si>
  <si>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</si>
  <si>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</si>
  <si>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</si>
  <si>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</si>
  <si>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</si>
  <si>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</si>
  <si>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</si>
  <si>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</si>
  <si>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</si>
  <si>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</si>
  <si>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</si>
  <si>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</si>
  <si>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</si>
  <si>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</si>
  <si>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</si>
  <si>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</si>
  <si>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</si>
  <si>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</si>
  <si>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</si>
  <si>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</si>
  <si>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</si>
  <si>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</si>
  <si>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</si>
  <si>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</si>
  <si>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</si>
  <si>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</si>
  <si>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</si>
  <si>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</si>
  <si>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</si>
  <si>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</si>
  <si>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</si>
  <si>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</si>
  <si>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</si>
  <si>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</si>
  <si>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</si>
  <si>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</si>
  <si>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</si>
  <si>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</si>
  <si>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</si>
  <si>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</si>
  <si>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</si>
  <si>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</si>
  <si>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</si>
  <si>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</si>
  <si>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</si>
  <si>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</si>
  <si>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</si>
  <si>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</si>
  <si>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</si>
  <si>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</si>
  <si>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</si>
  <si>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</si>
  <si>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</si>
  <si>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</si>
  <si>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</si>
  <si>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</si>
  <si>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</si>
  <si>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</si>
  <si>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</si>
  <si>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</si>
  <si>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</si>
  <si>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</si>
  <si>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</si>
  <si>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</si>
  <si>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</si>
  <si>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</si>
  <si>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</si>
  <si>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</si>
  <si>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</si>
  <si>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</si>
  <si>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</si>
  <si>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</si>
  <si>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</si>
  <si>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</si>
  <si>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</si>
  <si>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</si>
  <si>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</si>
  <si>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</si>
  <si>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</si>
  <si>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</si>
  <si>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</si>
  <si>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</si>
  <si>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</si>
  <si>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</si>
  <si>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</si>
  <si>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</si>
  <si>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</si>
  <si>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</si>
  <si>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</si>
  <si>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</si>
  <si>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</si>
  <si>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</si>
  <si>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</si>
  <si>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</si>
  <si>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</si>
  <si>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</si>
  <si>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</si>
  <si>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</si>
  <si>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</si>
  <si>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</si>
  <si>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</si>
  <si>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</si>
  <si>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</si>
  <si>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</si>
  <si>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</si>
  <si>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</si>
  <si>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</si>
  <si>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</si>
  <si>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</si>
  <si>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</si>
  <si>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</si>
  <si>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</si>
  <si>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</si>
  <si>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</si>
  <si>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</si>
  <si>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</si>
  <si>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</si>
  <si>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</si>
  <si>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</si>
  <si>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</si>
  <si>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</si>
  <si>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</si>
  <si>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</si>
  <si>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</si>
  <si>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</si>
  <si>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</si>
  <si>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</si>
  <si>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</si>
  <si>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</si>
  <si>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</si>
  <si>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</si>
  <si>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</si>
  <si>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</si>
  <si>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</si>
  <si>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</si>
  <si>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</si>
  <si>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</si>
  <si>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</si>
  <si>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</si>
  <si>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</si>
  <si>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</si>
  <si>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</si>
  <si>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</si>
  <si>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</si>
  <si>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</si>
  <si>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</si>
  <si>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</si>
  <si>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</si>
  <si>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</si>
  <si>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</si>
  <si>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</si>
  <si>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</si>
  <si>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</si>
  <si>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</si>
  <si>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</si>
  <si>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</si>
  <si>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</si>
  <si>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</si>
  <si>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</si>
  <si>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</si>
  <si>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</si>
  <si>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</si>
  <si>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</si>
  <si>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</si>
  <si>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</si>
  <si>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</si>
  <si>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</si>
  <si>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</si>
  <si>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</si>
  <si>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</si>
  <si>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</si>
  <si>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</si>
  <si>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</si>
  <si>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</si>
  <si>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</si>
  <si>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</si>
  <si>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</si>
  <si>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</si>
  <si>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</si>
  <si>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</si>
  <si>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</si>
  <si>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</si>
  <si>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</si>
  <si>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</si>
  <si>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</si>
  <si>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</si>
  <si>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</si>
  <si>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</si>
  <si>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</si>
  <si>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</si>
  <si>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</si>
  <si>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</si>
  <si>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</si>
  <si>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</si>
  <si>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</si>
  <si>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</si>
  <si>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</si>
  <si>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</si>
  <si>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</si>
  <si>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</si>
  <si>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</si>
  <si>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</si>
  <si>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</si>
  <si>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</si>
  <si>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</si>
  <si>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</si>
  <si>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</si>
  <si>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</si>
  <si>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</si>
  <si>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</si>
  <si>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</si>
  <si>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</si>
  <si>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</si>
  <si>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</si>
  <si>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</si>
  <si>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</si>
  <si>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</si>
  <si>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</si>
  <si>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</si>
  <si>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</si>
  <si>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</si>
  <si>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</si>
  <si>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</si>
  <si>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</si>
  <si>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</si>
  <si>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</si>
  <si>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</si>
  <si>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</si>
  <si>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</si>
  <si>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</si>
  <si>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</si>
  <si>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</si>
  <si>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</si>
  <si>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</si>
  <si>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</si>
  <si>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</si>
  <si>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</si>
  <si>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</si>
  <si>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</si>
  <si>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</si>
  <si>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</si>
  <si>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</si>
  <si>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</si>
  <si>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</si>
  <si>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</si>
  <si>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</si>
  <si>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</si>
  <si>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</si>
  <si>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</si>
  <si>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</si>
  <si>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</si>
  <si>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</si>
  <si>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</si>
  <si>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</si>
  <si>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</si>
  <si>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</si>
  <si>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</si>
  <si>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</si>
  <si>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</si>
  <si>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</si>
  <si>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</si>
  <si>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</si>
  <si>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</si>
  <si>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</si>
  <si>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</si>
  <si>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</si>
  <si>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</si>
  <si>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</si>
  <si>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</si>
  <si>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</si>
  <si>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</si>
  <si>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</si>
  <si>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</si>
  <si>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</si>
  <si>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</si>
  <si>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</si>
  <si>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</si>
  <si>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</si>
  <si>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</si>
  <si>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</si>
  <si>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</si>
  <si>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</si>
  <si>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</si>
  <si>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</si>
  <si>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</si>
  <si>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</si>
  <si>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</si>
  <si>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</si>
  <si>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</si>
  <si>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</si>
  <si>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</si>
  <si>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</si>
  <si>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</si>
  <si>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</si>
  <si>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</si>
  <si>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</si>
  <si>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</si>
  <si>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</si>
  <si>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</si>
  <si>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</si>
  <si>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</si>
  <si>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</si>
  <si>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</si>
  <si>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</si>
  <si>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</si>
  <si>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</si>
  <si>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</si>
  <si>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</si>
  <si>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</si>
  <si>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</si>
  <si>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</si>
  <si>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</si>
  <si>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</si>
  <si>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</si>
  <si>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</si>
  <si>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</si>
  <si>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</si>
  <si>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</si>
  <si>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</si>
  <si>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</si>
  <si>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</si>
  <si>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</si>
  <si>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</si>
  <si>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</si>
  <si>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</si>
  <si>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</si>
  <si>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</si>
  <si>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</si>
  <si>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</si>
  <si>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</si>
  <si>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</si>
  <si>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</si>
  <si>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</si>
  <si>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</si>
  <si>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</si>
  <si>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</si>
  <si>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</si>
  <si>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</si>
  <si>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</si>
  <si>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</si>
  <si>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</si>
  <si>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</si>
  <si>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</si>
  <si>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</si>
  <si>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</si>
  <si>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</si>
  <si>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</si>
  <si>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</si>
  <si>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</si>
  <si>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</si>
  <si>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</si>
  <si>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</si>
  <si>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</si>
  <si>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</si>
  <si>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</si>
  <si>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</si>
  <si>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</si>
  <si>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</si>
  <si>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</si>
  <si>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</si>
  <si>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</si>
  <si>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</si>
  <si>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</si>
  <si>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</si>
  <si>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</si>
  <si>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</si>
  <si>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</si>
  <si>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</si>
  <si>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</si>
  <si>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</si>
  <si>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</si>
  <si>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</si>
  <si>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</si>
  <si>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</si>
  <si>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</si>
  <si>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</si>
  <si>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</si>
  <si>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</si>
  <si>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</si>
  <si>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</si>
  <si>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</si>
  <si>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</si>
  <si>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</si>
  <si>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</si>
  <si>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</si>
  <si>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</si>
  <si>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</si>
  <si>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</si>
  <si>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</si>
  <si>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</si>
  <si>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</si>
  <si>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</si>
  <si>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</si>
  <si>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</si>
  <si>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</si>
  <si>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</si>
  <si>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</si>
  <si>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</si>
  <si>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</si>
  <si>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</si>
  <si>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</si>
  <si>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</si>
  <si>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</si>
  <si>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</si>
  <si>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</si>
  <si>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</si>
  <si>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</si>
  <si>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</si>
  <si>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</si>
  <si>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</si>
  <si>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</si>
  <si>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</si>
  <si>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</si>
  <si>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</si>
  <si>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</si>
  <si>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</si>
  <si>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</si>
  <si>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</si>
  <si>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</si>
  <si>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</si>
  <si>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</si>
  <si>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</si>
  <si>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</si>
  <si>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</si>
  <si>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</si>
  <si>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</si>
  <si>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</si>
  <si>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</si>
  <si>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</si>
  <si>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</si>
  <si>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</si>
  <si>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</si>
  <si>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</si>
  <si>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</si>
  <si>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</si>
  <si>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</si>
  <si>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</si>
  <si>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</si>
  <si>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</si>
  <si>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</si>
  <si>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</si>
  <si>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</si>
  <si>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</si>
  <si>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</si>
  <si>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</si>
  <si>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</si>
  <si>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</si>
  <si>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</si>
  <si>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</si>
  <si>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</si>
  <si>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</si>
  <si>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</si>
  <si>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</si>
  <si>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</si>
  <si>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</si>
  <si>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</si>
  <si>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</si>
  <si>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</si>
  <si>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</si>
  <si>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</si>
  <si>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</si>
  <si>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</si>
  <si>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</si>
  <si>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</si>
  <si>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</si>
  <si>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</si>
  <si>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</si>
  <si>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</si>
  <si>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</si>
  <si>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</si>
  <si>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</si>
  <si>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</si>
  <si>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</si>
  <si>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</si>
  <si>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</si>
  <si>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</si>
  <si>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</si>
  <si>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</si>
  <si>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</si>
  <si>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</si>
  <si>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</si>
  <si>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</si>
  <si>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</si>
  <si>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</si>
  <si>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</si>
  <si>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</si>
  <si>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</si>
  <si>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</si>
  <si>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</si>
  <si>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</si>
  <si>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</si>
  <si>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</si>
  <si>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</si>
  <si>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</si>
  <si>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</si>
  <si>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</si>
  <si>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</si>
  <si>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</si>
  <si>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</si>
  <si>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</si>
  <si>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</si>
  <si>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</si>
  <si>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</si>
  <si>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</si>
  <si>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</si>
  <si>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</si>
  <si>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</si>
  <si>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</si>
  <si>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</si>
  <si>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</si>
  <si>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</si>
  <si>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</si>
  <si>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</si>
  <si>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</si>
  <si>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</si>
  <si>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</si>
  <si>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</si>
  <si>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</si>
  <si>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</si>
  <si>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</si>
  <si>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</si>
  <si>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</si>
  <si>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</si>
  <si>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</si>
  <si>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</si>
  <si>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</si>
  <si>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</si>
  <si>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</si>
  <si>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</si>
  <si>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</si>
  <si>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</si>
  <si>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</si>
  <si>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</si>
  <si>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</si>
  <si>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</si>
  <si>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</si>
  <si>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</si>
  <si>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</si>
  <si>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</si>
  <si>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</si>
  <si>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</si>
  <si>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</si>
  <si>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</si>
  <si>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</si>
  <si>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</si>
  <si>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</si>
  <si>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</si>
  <si>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</si>
  <si>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</si>
  <si>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</si>
  <si>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</si>
  <si>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</si>
  <si>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</si>
  <si>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</si>
  <si>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</si>
  <si>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</si>
  <si>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</si>
  <si>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</si>
  <si>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</si>
  <si>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</si>
  <si>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</si>
  <si>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</si>
  <si>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</si>
  <si>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</si>
  <si>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</si>
  <si>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</si>
  <si>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</si>
  <si>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</si>
  <si>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</si>
  <si>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</si>
  <si>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</si>
  <si>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</si>
  <si>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</si>
  <si>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</si>
  <si>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</si>
  <si>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</si>
  <si>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</si>
  <si>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</si>
  <si>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</si>
  <si>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</si>
  <si>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</si>
  <si>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</si>
  <si>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</si>
  <si>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</si>
  <si>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</si>
  <si>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</si>
  <si>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</si>
  <si>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</si>
  <si>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</si>
  <si>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</si>
  <si>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</si>
  <si>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</si>
  <si>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</si>
  <si>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</si>
  <si>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</si>
  <si>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</si>
  <si>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</si>
  <si>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</si>
  <si>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</si>
  <si>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</si>
  <si>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</si>
  <si>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</si>
  <si>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</si>
  <si>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</si>
  <si>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</si>
  <si>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</si>
  <si>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</si>
  <si>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</si>
  <si>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</si>
  <si>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</si>
  <si>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</si>
  <si>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</si>
  <si>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</si>
  <si>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</si>
  <si>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</si>
  <si>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</si>
  <si>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</si>
  <si>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</si>
  <si>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</si>
  <si>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</si>
  <si>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</si>
  <si>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</si>
  <si>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</si>
  <si>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</si>
  <si>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</si>
  <si>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</si>
  <si>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</si>
  <si>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</si>
  <si>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</si>
  <si>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</si>
  <si>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</si>
  <si>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</si>
  <si>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</si>
  <si>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</si>
  <si>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</si>
  <si>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</si>
  <si>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</si>
  <si>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</si>
  <si>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</si>
  <si>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</si>
  <si>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</si>
  <si>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</si>
  <si>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</si>
  <si>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</si>
  <si>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</si>
  <si>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</si>
  <si>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</si>
  <si>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</si>
  <si>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</si>
  <si>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</si>
  <si>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</si>
  <si>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</si>
  <si>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</si>
  <si>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</si>
  <si>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</si>
  <si>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</si>
  <si>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</si>
  <si>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</si>
  <si>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</si>
  <si>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</si>
  <si>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</si>
  <si>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</si>
  <si>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</si>
  <si>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</si>
  <si>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</si>
  <si>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</si>
  <si>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</si>
  <si>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</si>
  <si>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</si>
  <si>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</si>
  <si>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</si>
  <si>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</si>
  <si>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</si>
  <si>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</si>
  <si>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</si>
  <si>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</si>
  <si>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</si>
  <si>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</si>
  <si>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</si>
  <si>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</si>
  <si>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</si>
  <si>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</si>
  <si>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</si>
  <si>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</si>
  <si>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</si>
  <si>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</si>
  <si>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</si>
  <si>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</si>
  <si>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</si>
  <si>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</si>
  <si>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</si>
  <si>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</si>
  <si>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</si>
  <si>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</si>
  <si>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</si>
  <si>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</si>
  <si>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</si>
  <si>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</si>
  <si>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</si>
  <si>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</si>
  <si>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</si>
  <si>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</si>
  <si>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</si>
  <si>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</si>
  <si>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</si>
  <si>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</si>
  <si>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</si>
  <si>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</si>
  <si>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</si>
  <si>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</si>
  <si>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</si>
  <si>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</si>
  <si>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</si>
  <si>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</si>
  <si>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</si>
  <si>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</si>
  <si>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</si>
  <si>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</si>
  <si>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</si>
  <si>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</si>
  <si>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</si>
  <si>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</si>
  <si>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</si>
  <si>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</si>
  <si>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</si>
  <si>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</si>
  <si>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</si>
  <si>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</si>
  <si>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</si>
  <si>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</si>
  <si>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</si>
  <si>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</si>
  <si>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</si>
  <si>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</si>
  <si>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</si>
  <si>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</si>
  <si>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</si>
  <si>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</si>
  <si>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</si>
  <si>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</si>
  <si>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</si>
  <si>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</si>
  <si>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</si>
  <si>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</si>
  <si>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</si>
  <si>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</si>
  <si>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</si>
  <si>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</si>
  <si>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</si>
  <si>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</si>
  <si>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</si>
  <si>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</si>
  <si>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</si>
  <si>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</si>
  <si>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</si>
  <si>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</si>
  <si>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</si>
  <si>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</si>
  <si>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</si>
  <si>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</si>
  <si>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</si>
  <si>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</si>
  <si>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</si>
  <si>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</si>
  <si>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</si>
  <si>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</si>
  <si>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</si>
  <si>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</si>
  <si>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</si>
  <si>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</si>
  <si>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</si>
  <si>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</si>
  <si>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</si>
  <si>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</si>
  <si>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</si>
  <si>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</si>
  <si>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</si>
  <si>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</si>
  <si>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</si>
  <si>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</si>
  <si>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</si>
  <si>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</si>
  <si>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</si>
  <si>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</si>
  <si>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</si>
  <si>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</si>
  <si>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</si>
  <si>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</si>
  <si>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</si>
  <si>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</si>
  <si>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</si>
  <si>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</si>
  <si>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</si>
  <si>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</si>
  <si>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</si>
  <si>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</si>
  <si>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</si>
  <si>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</si>
  <si>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</si>
  <si>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</si>
  <si>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</si>
  <si>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</si>
  <si>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</si>
  <si>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</si>
  <si>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</si>
  <si>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</si>
  <si>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</si>
  <si>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</si>
  <si>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</si>
  <si>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</si>
  <si>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</si>
  <si>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</si>
  <si>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</si>
  <si>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</si>
  <si>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</si>
  <si>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</si>
  <si>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</si>
  <si>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</si>
  <si>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</si>
  <si>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</si>
  <si>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</si>
  <si>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</si>
  <si>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</si>
  <si>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</si>
  <si>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</si>
  <si>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</si>
  <si>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</si>
  <si>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</si>
  <si>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</si>
  <si>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</si>
  <si>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</si>
  <si>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</si>
  <si>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</si>
  <si>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</si>
  <si>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</si>
  <si>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</si>
  <si>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</si>
  <si>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</si>
  <si>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</si>
  <si>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</si>
  <si>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</si>
  <si>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</si>
  <si>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</si>
  <si>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</si>
  <si>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</si>
  <si>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</si>
  <si>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</si>
  <si>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</si>
  <si>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</si>
  <si>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</si>
  <si>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</si>
  <si>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</si>
  <si>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</si>
  <si>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</si>
  <si>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</si>
  <si>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</si>
  <si>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</si>
  <si>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</si>
  <si>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</si>
  <si>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</si>
  <si>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</si>
  <si>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</si>
  <si>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</si>
  <si>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</si>
  <si>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</si>
  <si>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</si>
  <si>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</si>
  <si>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</si>
  <si>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</si>
  <si>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</si>
  <si>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</si>
  <si>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</si>
  <si>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</si>
  <si>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</si>
  <si>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</si>
  <si>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</si>
  <si>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</si>
  <si>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</si>
  <si>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</si>
  <si>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</si>
  <si>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</si>
  <si>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</si>
  <si>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</si>
  <si>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</si>
  <si>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</si>
  <si>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</si>
  <si>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</si>
  <si>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</si>
  <si>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</si>
  <si>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</si>
  <si>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</si>
  <si>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</si>
  <si>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</si>
  <si>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</si>
  <si>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</si>
  <si>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</si>
  <si>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</si>
  <si>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</si>
  <si>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</si>
  <si>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</si>
  <si>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</si>
  <si>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</si>
  <si>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</si>
  <si>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</si>
  <si>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</si>
  <si>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</si>
  <si>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</si>
  <si>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</si>
  <si>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</si>
  <si>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</si>
  <si>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</si>
  <si>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</si>
  <si>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</si>
  <si>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</si>
  <si>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</si>
  <si>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</si>
  <si>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</si>
  <si>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</si>
  <si>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</si>
  <si>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</si>
  <si>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</si>
  <si>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</si>
  <si>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</si>
  <si>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</si>
  <si>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</si>
  <si>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</si>
  <si>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</si>
  <si>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</si>
  <si>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</si>
  <si>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</si>
  <si>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</si>
  <si>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</si>
  <si>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</si>
  <si>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</si>
  <si>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</si>
  <si>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</si>
  <si>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</si>
  <si>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</si>
  <si>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</si>
  <si>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</si>
  <si>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</si>
  <si>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</si>
  <si>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</si>
  <si>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</si>
  <si>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</si>
  <si>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</si>
  <si>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</si>
  <si>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</si>
  <si>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</si>
  <si>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</si>
  <si>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</si>
  <si>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</si>
  <si>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</si>
  <si>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</si>
  <si>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</si>
  <si>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</si>
  <si>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</si>
  <si>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</si>
  <si>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</si>
  <si>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</si>
  <si>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</si>
  <si>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</si>
  <si>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</si>
  <si>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</si>
  <si>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</si>
  <si>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</si>
  <si>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</si>
  <si>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</si>
  <si>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</si>
  <si>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</si>
  <si>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</si>
  <si>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</si>
  <si>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</si>
  <si>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</si>
  <si>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</si>
  <si>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</si>
  <si>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</si>
  <si>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</si>
  <si>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</si>
  <si>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</si>
  <si>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</si>
  <si>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</si>
  <si>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</si>
  <si>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</si>
  <si>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</si>
  <si>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</si>
  <si>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</si>
  <si>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</si>
  <si>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</si>
  <si>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</si>
  <si>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</si>
  <si>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</si>
  <si>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</si>
  <si>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</si>
  <si>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</si>
  <si>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</si>
  <si>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</si>
  <si>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</si>
  <si>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</si>
  <si>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</si>
  <si>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</si>
  <si>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</si>
  <si>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</si>
  <si>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</si>
  <si>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</si>
  <si>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</si>
  <si>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</si>
  <si>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</si>
  <si>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</si>
  <si>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</si>
  <si>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</si>
  <si>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</si>
  <si>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</si>
  <si>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</si>
  <si>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</si>
  <si>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</si>
  <si>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</si>
  <si>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</si>
  <si>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</si>
  <si>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</si>
  <si>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</si>
  <si>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</si>
  <si>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</si>
  <si>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</si>
  <si>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</si>
  <si>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</si>
  <si>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</si>
  <si>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</si>
  <si>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</si>
  <si>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</si>
  <si>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</si>
  <si>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</si>
  <si>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</si>
  <si>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</si>
  <si>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</si>
  <si>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</si>
  <si>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</si>
  <si>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</si>
  <si>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</si>
  <si>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</si>
  <si>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</si>
  <si>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</si>
  <si>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</si>
  <si>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</si>
  <si>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</si>
  <si>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</si>
  <si>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</si>
  <si>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</si>
  <si>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</si>
  <si>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</si>
  <si>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</si>
  <si>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</si>
  <si>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</si>
  <si>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</si>
  <si>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</si>
  <si>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</si>
  <si>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</si>
  <si>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</si>
  <si>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</si>
  <si>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</si>
  <si>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</si>
  <si>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</si>
  <si>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</si>
  <si>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</si>
  <si>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</si>
  <si>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</si>
  <si>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</si>
  <si>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</si>
  <si>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</si>
  <si>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</si>
  <si>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</si>
  <si>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</si>
  <si>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</si>
  <si>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</si>
  <si>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</si>
  <si>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</si>
  <si>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</si>
  <si>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</si>
  <si>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</si>
  <si>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</si>
  <si>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</si>
  <si>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</si>
  <si>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</si>
  <si>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</si>
  <si>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</si>
  <si>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</si>
  <si>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</si>
  <si>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</si>
  <si>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</si>
  <si>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</si>
  <si>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</si>
  <si>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</si>
  <si>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</si>
  <si>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</si>
  <si>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</si>
  <si>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</si>
  <si>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</si>
  <si>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</si>
  <si>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</si>
  <si>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</si>
  <si>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</si>
  <si>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</si>
  <si>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</si>
  <si>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</si>
  <si>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</si>
  <si>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</si>
  <si>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</si>
  <si>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</si>
  <si>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</si>
  <si>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</si>
  <si>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</si>
  <si>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</si>
  <si>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</si>
  <si>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</si>
  <si>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</si>
  <si>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</si>
  <si>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</si>
  <si>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</si>
  <si>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</si>
  <si>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</si>
  <si>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</si>
  <si>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</si>
  <si>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</si>
  <si>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</si>
  <si>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</si>
  <si>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</si>
  <si>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</si>
  <si>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</si>
  <si>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</si>
  <si>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</si>
  <si>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</si>
  <si>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</si>
  <si>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</si>
  <si>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</si>
  <si>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</si>
  <si>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</si>
  <si>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</si>
  <si>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</si>
  <si>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</si>
  <si>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</si>
  <si>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</si>
  <si>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</si>
  <si>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</si>
  <si>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</si>
  <si>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</si>
  <si>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</si>
  <si>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</si>
  <si>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</si>
  <si>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</si>
  <si>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</si>
  <si>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</si>
  <si>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</si>
  <si>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</si>
  <si>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</si>
  <si>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</si>
  <si>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</si>
  <si>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</si>
  <si>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</si>
  <si>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</si>
  <si>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</si>
  <si>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</si>
  <si>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</si>
  <si>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</si>
  <si>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</si>
  <si>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</si>
  <si>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</si>
  <si>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</si>
  <si>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</si>
  <si>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</si>
  <si>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</si>
  <si>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</si>
  <si>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</si>
  <si>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</si>
  <si>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</si>
  <si>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</si>
  <si>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</si>
  <si>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</si>
  <si>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</si>
  <si>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</si>
  <si>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</si>
  <si>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</si>
  <si>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</si>
  <si>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</si>
  <si>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</si>
  <si>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</si>
  <si>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</si>
  <si>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</si>
  <si>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</si>
  <si>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</si>
  <si>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</si>
  <si>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</si>
  <si>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</si>
  <si>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</si>
  <si>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</si>
  <si>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</si>
  <si>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</si>
  <si>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</si>
  <si>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</si>
  <si>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</si>
  <si>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</si>
  <si>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</si>
  <si>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</si>
  <si>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</si>
  <si>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</si>
  <si>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</si>
  <si>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</si>
  <si>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</si>
  <si>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</si>
  <si>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</si>
  <si>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</si>
  <si>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</si>
  <si>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</si>
  <si>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</si>
  <si>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</si>
  <si>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</si>
  <si>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</si>
  <si>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</si>
  <si>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</si>
  <si>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</si>
  <si>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</si>
  <si>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</si>
  <si>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</si>
  <si>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</si>
  <si>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</si>
  <si>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</si>
  <si>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</si>
  <si>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</si>
  <si>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</si>
  <si>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</si>
  <si>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</si>
  <si>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</si>
  <si>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</si>
  <si>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</si>
  <si>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</si>
  <si>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</si>
  <si>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</si>
  <si>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</si>
  <si>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</si>
  <si>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</si>
  <si>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</si>
  <si>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</si>
  <si>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</si>
  <si>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</si>
  <si>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</si>
  <si>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</si>
  <si>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</si>
  <si>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</si>
  <si>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</si>
  <si>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</si>
  <si>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</si>
  <si>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</si>
  <si>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</si>
  <si>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</si>
  <si>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</si>
  <si>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</si>
  <si>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</si>
  <si>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</si>
  <si>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</si>
  <si>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</si>
  <si>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</si>
  <si>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</si>
  <si>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</si>
  <si>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</si>
  <si>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</si>
  <si>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</si>
  <si>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</si>
  <si>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</si>
  <si>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</si>
  <si>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</si>
  <si>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</si>
  <si>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</si>
  <si>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</si>
  <si>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</si>
  <si>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</si>
  <si>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</si>
  <si>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</si>
  <si>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</si>
  <si>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</si>
  <si>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</si>
  <si>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</si>
  <si>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</si>
  <si>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</si>
  <si>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</si>
  <si>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</si>
  <si>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</si>
  <si>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</si>
  <si>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</si>
  <si>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</si>
  <si>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</si>
  <si>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</si>
  <si>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</si>
  <si>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</si>
  <si>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</si>
  <si>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</si>
  <si>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</si>
  <si>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</si>
  <si>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</si>
  <si>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</si>
  <si>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</si>
  <si>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</si>
  <si>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</si>
  <si>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</si>
  <si>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</si>
  <si>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</si>
  <si>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</si>
  <si>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</si>
  <si>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</si>
  <si>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</si>
  <si>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</si>
  <si>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</si>
  <si>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</si>
  <si>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</si>
  <si>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</si>
  <si>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</si>
  <si>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</si>
  <si>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</si>
  <si>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</si>
  <si>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</si>
  <si>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</si>
  <si>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</si>
  <si>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</si>
  <si>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</si>
  <si>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</si>
  <si>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</si>
  <si>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</si>
  <si>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</si>
  <si>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</si>
  <si>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</si>
  <si>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</si>
  <si>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</si>
  <si>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</si>
  <si>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</si>
  <si>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</si>
  <si>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</si>
  <si>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</si>
  <si>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</si>
  <si>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</si>
  <si>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</si>
  <si>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</si>
  <si>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</si>
  <si>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</si>
  <si>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</si>
  <si>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</si>
  <si>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</si>
  <si>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</si>
  <si>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</si>
  <si>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</si>
  <si>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</si>
  <si>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</si>
  <si>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</si>
  <si>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</si>
  <si>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</si>
  <si>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</si>
  <si>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</si>
  <si>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</si>
  <si>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</si>
  <si>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</si>
  <si>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</si>
  <si>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</si>
  <si>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</si>
  <si>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</si>
  <si>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</si>
  <si>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</si>
  <si>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</si>
  <si>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</si>
  <si>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</si>
  <si>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</si>
  <si>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</si>
  <si>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</si>
  <si>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</si>
  <si>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</si>
  <si>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</si>
  <si>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</si>
  <si>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</si>
  <si>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</si>
  <si>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</si>
  <si>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</si>
  <si>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</si>
  <si>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</si>
  <si>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</si>
  <si>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</si>
  <si>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</si>
  <si>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</si>
  <si>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</si>
  <si>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</si>
  <si>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</si>
  <si>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</si>
  <si>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</si>
  <si>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</si>
  <si>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</si>
  <si>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</si>
  <si>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</si>
  <si>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</si>
  <si>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</si>
  <si>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</si>
  <si>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</si>
  <si>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</si>
  <si>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</si>
  <si>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</si>
  <si>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</si>
  <si>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</si>
  <si>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</si>
  <si>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</si>
  <si>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</si>
  <si>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</si>
  <si>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</si>
  <si>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</si>
  <si>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</si>
  <si>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</si>
  <si>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</si>
  <si>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</si>
  <si>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</si>
  <si>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</si>
  <si>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</si>
  <si>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</si>
  <si>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</si>
  <si>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</si>
  <si>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</si>
  <si>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</si>
  <si>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</si>
  <si>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</si>
  <si>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</si>
  <si>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</si>
  <si>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</si>
  <si>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</si>
  <si>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</si>
  <si>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</si>
  <si>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</si>
  <si>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</si>
  <si>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</si>
  <si>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</si>
  <si>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</si>
  <si>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</si>
  <si>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</si>
  <si>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</si>
  <si>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</si>
  <si>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</si>
  <si>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</si>
  <si>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</si>
  <si>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</si>
  <si>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</si>
  <si>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</si>
  <si>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</si>
  <si>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</si>
  <si>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</si>
  <si>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</si>
  <si>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</si>
  <si>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</si>
  <si>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</si>
  <si>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</si>
  <si>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</si>
  <si>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</si>
  <si>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</si>
  <si>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</si>
  <si>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</si>
  <si>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</si>
  <si>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</si>
  <si>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</si>
  <si>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</si>
  <si>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</si>
  <si>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</si>
  <si>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</si>
  <si>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</si>
  <si>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</si>
  <si>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</si>
  <si>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</si>
  <si>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</si>
  <si>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</si>
  <si>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</si>
  <si>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</si>
  <si>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</si>
  <si>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</si>
  <si>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</si>
  <si>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</si>
  <si>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</si>
  <si>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</si>
  <si>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</si>
  <si>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</si>
  <si>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</si>
  <si>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</si>
  <si>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</si>
  <si>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</si>
  <si>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</si>
  <si>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</si>
  <si>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</si>
  <si>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</si>
  <si>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</si>
  <si>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</si>
  <si>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</si>
  <si>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</si>
  <si>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</si>
  <si>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</si>
  <si>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</si>
  <si>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</si>
  <si>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</si>
  <si>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</si>
  <si>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</si>
  <si>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</si>
  <si>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</si>
  <si>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</si>
  <si>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</si>
  <si>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</si>
  <si>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</si>
  <si>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</si>
  <si>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</si>
  <si>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</si>
  <si>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</si>
  <si>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</si>
  <si>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</si>
  <si>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</si>
  <si>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</si>
  <si>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</si>
  <si>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</si>
  <si>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</si>
  <si>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</si>
  <si>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</si>
  <si>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</si>
  <si>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</si>
  <si>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</si>
  <si>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</si>
  <si>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</si>
  <si>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</si>
  <si>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</si>
  <si>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</si>
  <si>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</si>
  <si>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</si>
  <si>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</si>
  <si>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</si>
  <si>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</si>
  <si>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</si>
  <si>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</si>
  <si>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</si>
  <si>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</si>
  <si>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</si>
  <si>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</si>
  <si>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</si>
  <si>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</si>
  <si>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</si>
  <si>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</si>
  <si>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</si>
  <si>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</si>
  <si>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</si>
  <si>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</si>
  <si>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</si>
  <si>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</si>
  <si>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</si>
  <si>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</si>
  <si>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</si>
  <si>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</si>
  <si>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</si>
  <si>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</si>
  <si>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</si>
  <si>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</si>
  <si>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</si>
  <si>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</si>
  <si>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</si>
  <si>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</si>
  <si>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</si>
  <si>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</si>
  <si>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</si>
  <si>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</si>
  <si>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</si>
  <si>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</si>
  <si>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</si>
  <si>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</si>
  <si>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</si>
  <si>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</si>
  <si>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</si>
  <si>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</si>
  <si>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</si>
  <si>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</si>
  <si>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</si>
  <si>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</si>
  <si>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</si>
  <si>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</si>
  <si>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</si>
  <si>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</si>
  <si>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</si>
  <si>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</si>
  <si>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</si>
  <si>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</si>
  <si>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</si>
  <si>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</si>
  <si>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</si>
  <si>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</si>
  <si>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</si>
  <si>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</si>
  <si>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</si>
  <si>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</si>
  <si>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</si>
  <si>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</si>
  <si>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</si>
  <si>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</si>
  <si>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</si>
  <si>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</si>
  <si>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</si>
  <si>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</si>
  <si>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</si>
  <si>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</si>
  <si>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</si>
  <si>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</si>
  <si>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</si>
  <si>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</si>
  <si>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</si>
  <si>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</si>
  <si>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</si>
  <si>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</si>
  <si>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</si>
  <si>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</si>
  <si>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</si>
  <si>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</si>
  <si>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</si>
  <si>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</si>
  <si>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</si>
  <si>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</si>
  <si>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</si>
  <si>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</si>
  <si>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</si>
  <si>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</si>
  <si>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</si>
  <si>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</si>
  <si>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</si>
  <si>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</si>
  <si>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</si>
  <si>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</si>
  <si>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</si>
  <si>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</si>
  <si>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</si>
  <si>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</si>
  <si>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</si>
  <si>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</si>
  <si>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</si>
  <si>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</si>
  <si>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</si>
  <si>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</si>
  <si>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</si>
  <si>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</si>
  <si>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</si>
  <si>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</si>
  <si>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</si>
  <si>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</si>
  <si>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</si>
  <si>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</si>
  <si>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</si>
  <si>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</si>
  <si>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</si>
  <si>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</si>
  <si>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</si>
  <si>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</si>
  <si>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</si>
  <si>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</si>
  <si>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</si>
  <si>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</si>
  <si>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</si>
  <si>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</si>
  <si>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</si>
  <si>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</si>
  <si>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</si>
  <si>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</si>
  <si>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</si>
  <si>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</si>
  <si>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</si>
  <si>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</si>
  <si>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</si>
  <si>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</si>
  <si>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</si>
  <si>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</si>
  <si>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</si>
  <si>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</si>
  <si>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</si>
  <si>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</si>
  <si>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</si>
  <si>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</si>
  <si>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</si>
  <si>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</si>
  <si>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</si>
  <si>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</si>
  <si>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</si>
  <si>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</si>
  <si>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</si>
  <si>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</si>
  <si>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</si>
  <si>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</si>
  <si>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</si>
  <si>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</si>
  <si>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</si>
  <si>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</si>
  <si>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</si>
  <si>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</si>
  <si>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</si>
  <si>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</si>
  <si>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</si>
  <si>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</si>
  <si>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</si>
  <si>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</si>
  <si>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</si>
  <si>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</si>
  <si>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</si>
  <si>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</si>
  <si>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</si>
  <si>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SK Hynix system ic.</t>
    <phoneticPr fontId="84" type="noConversion"/>
  </si>
  <si>
    <t>702 Zhide Rd, Xinwu District Wuxi, Jiangsu China</t>
    <phoneticPr fontId="84" type="noConversion"/>
  </si>
  <si>
    <t>Pan Qiang</t>
    <phoneticPr fontId="84" type="noConversion"/>
  </si>
  <si>
    <t>skhysi.8303695@sk.com</t>
    <phoneticPr fontId="84" type="noConversion"/>
  </si>
  <si>
    <t>86-510-8192-5333</t>
    <phoneticPr fontId="84" type="noConversion"/>
  </si>
  <si>
    <t>TL</t>
    <phoneticPr fontId="84" type="noConversion"/>
  </si>
  <si>
    <t>skhysi.8303695@sk.com</t>
    <phoneticPr fontId="84" type="noConversion"/>
  </si>
  <si>
    <t>200mm wafer</t>
    <phoneticPr fontId="84" type="noConversion"/>
  </si>
  <si>
    <t>86-510-8192-5333</t>
    <phoneticPr fontId="84" type="noConversion"/>
  </si>
  <si>
    <t>Only uses approved conflict free material in OECD-Guidelines. CID003255</t>
    <phoneticPr fontId="84" type="noConversion"/>
  </si>
  <si>
    <t>https://www.skhynixsystemic.cn/company/human-rightslabor</t>
    <phoneticPr fontId="84" type="noConversion"/>
  </si>
  <si>
    <t>We have requested our direct suppliers to get audited by an independent third party audit program.</t>
    <phoneticPr fontId="84" type="noConversion"/>
  </si>
  <si>
    <t>Kinzoku_Responsible_Cobalt@smm-g.com</t>
  </si>
  <si>
    <t>Nikkelverk</t>
  </si>
  <si>
    <t>CID003278</t>
    <phoneticPr fontId="84" type="noConversion"/>
  </si>
  <si>
    <t>5-1, Nishibara-cho 3-chome</t>
  </si>
  <si>
    <t>Takanobu Hagiwara</t>
    <phoneticPr fontId="84" type="noConversion"/>
  </si>
  <si>
    <t>maintain the status of conformant facility</t>
    <phoneticPr fontId="84" type="noConversion"/>
  </si>
  <si>
    <r>
      <t>Coral Bay Nickel Corporation</t>
    </r>
    <r>
      <rPr>
        <sz val="10"/>
        <rFont val="游ゴシック"/>
        <family val="2"/>
        <charset val="128"/>
      </rPr>
      <t>、</t>
    </r>
    <r>
      <rPr>
        <sz val="10"/>
        <rFont val="Verdana"/>
        <family val="2"/>
      </rPr>
      <t>Taganito HPAL Nickel Corporation</t>
    </r>
    <r>
      <rPr>
        <sz val="10"/>
        <rFont val="游ゴシック"/>
        <family val="2"/>
        <charset val="128"/>
      </rPr>
      <t>、</t>
    </r>
    <r>
      <rPr>
        <sz val="10"/>
        <rFont val="Verdana"/>
        <family val="2"/>
      </rPr>
      <t>Recycled</t>
    </r>
    <phoneticPr fontId="84" type="noConversion"/>
  </si>
  <si>
    <r>
      <t>Philippines</t>
    </r>
    <r>
      <rPr>
        <sz val="10"/>
        <rFont val="游ゴシック"/>
        <family val="2"/>
        <charset val="128"/>
      </rPr>
      <t>、</t>
    </r>
    <r>
      <rPr>
        <sz val="10"/>
        <rFont val="Verdana"/>
        <family val="2"/>
      </rPr>
      <t>Recycled</t>
    </r>
    <phoneticPr fontId="84" type="noConversion"/>
  </si>
  <si>
    <t>CID003255</t>
    <phoneticPr fontId="84" type="noConversion"/>
  </si>
  <si>
    <t>CID003403</t>
    <phoneticPr fontId="84" type="noConversion"/>
  </si>
  <si>
    <t>Aust-Agder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</si>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</sst>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0">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
      <sz val="10"/>
      <name val="游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93">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303695/Desktop/RMI%20&#35843;&#26597;/RMI%20&#37319;&#36141;&#22238;&#22797;/RMI_EMRT_1.3_JX%20Advanced%20Metals%20Corporation_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khynixsystemic.cn/company/human-rightslabor" TargetMode="External"/><Relationship Id="rId2" Type="http://schemas.openxmlformats.org/officeDocument/2006/relationships/hyperlink" Target="mailto:skhysi.8303695@sk.com" TargetMode="External"/><Relationship Id="rId1" Type="http://schemas.openxmlformats.org/officeDocument/2006/relationships/hyperlink" Target="mailto:skhysi.8303695@s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zoomScale="70" zoomScaleNormal="70" workbookViewId="0">
      <selection activeCell="D5" sqref="D5"/>
    </sheetView>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3" activePane="bottomRight" state="frozen"/>
      <selection pane="topRight" activeCell="B24" sqref="B24:J24"/>
      <selection pane="bottomLeft" activeCell="B24" sqref="B24:J24"/>
      <selection pane="bottomRight" activeCell="C15" sqref="C15"/>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7" zoomScale="85" zoomScaleNormal="85" workbookViewId="0">
      <selection activeCell="AB33" sqref="AB3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20</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Go to Product List tab to enter products this declaration applies to</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Click here to enter the products this declaration applies to</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19205</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19204</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19210</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45679</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25</v>
      </c>
      <c r="E38" s="329"/>
      <c r="F38" s="41"/>
      <c r="G38" s="330" t="s">
        <v>19211</v>
      </c>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19212</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t="s">
        <v>19213</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92" priority="141" stopIfTrue="1">
      <formula>IF($D$16="",TRUE)</formula>
    </cfRule>
  </conditionalFormatting>
  <conditionalFormatting sqref="D20">
    <cfRule type="expression" dxfId="91" priority="22" stopIfTrue="1">
      <formula>IF($D$20="",TRUE)</formula>
    </cfRule>
  </conditionalFormatting>
  <conditionalFormatting sqref="D28 D40 D46 D52 D58 D64">
    <cfRule type="expression" dxfId="90" priority="20">
      <formula>IF($D$28="No",TRUE)</formula>
    </cfRule>
  </conditionalFormatting>
  <conditionalFormatting sqref="D29 D41 D47 D53 D59 D65">
    <cfRule type="expression" dxfId="89" priority="19">
      <formula>IF($D$29="No",TRUE)</formula>
    </cfRule>
  </conditionalFormatting>
  <conditionalFormatting sqref="D34">
    <cfRule type="expression" dxfId="88" priority="11">
      <formula>IF($D$28="No",TRUE)</formula>
    </cfRule>
  </conditionalFormatting>
  <conditionalFormatting sqref="D35">
    <cfRule type="expression" dxfId="87" priority="10">
      <formula>IF($D$29="No",TRUE)</formula>
    </cfRule>
  </conditionalFormatting>
  <conditionalFormatting sqref="D40 D46 D52 D58 D64">
    <cfRule type="expression" dxfId="86" priority="149" stopIfTrue="1">
      <formula>IF(AND(OR($D$28="Yes",$D$28=""),D40=""),1,0)</formula>
    </cfRule>
  </conditionalFormatting>
  <conditionalFormatting sqref="D22:E22">
    <cfRule type="expression" dxfId="85" priority="146" stopIfTrue="1">
      <formula>IF($D$22="",TRUE)</formula>
    </cfRule>
  </conditionalFormatting>
  <conditionalFormatting sqref="D26:E26">
    <cfRule type="expression" dxfId="84" priority="124" stopIfTrue="1">
      <formula>IF($D$26="",TRUE)</formula>
    </cfRule>
  </conditionalFormatting>
  <conditionalFormatting sqref="D27:E27">
    <cfRule type="expression" dxfId="83" priority="131" stopIfTrue="1">
      <formula>IF($D$27="",TRUE)</formula>
    </cfRule>
  </conditionalFormatting>
  <conditionalFormatting sqref="D32:E32">
    <cfRule type="expression" dxfId="82" priority="9" stopIfTrue="1">
      <formula>IF(AND(OR($D$26="Yes",$D$26=""),$D$32=""),1,0)</formula>
    </cfRule>
    <cfRule type="expression" dxfId="81" priority="13" stopIfTrue="1">
      <formula>IF($P$26="",TRUE)</formula>
    </cfRule>
  </conditionalFormatting>
  <conditionalFormatting sqref="D33:E33">
    <cfRule type="expression" dxfId="80" priority="12" stopIfTrue="1">
      <formula>IF(AND(OR($D$27="Yes",$D$27=""),$D$33=""),1,0)</formula>
    </cfRule>
    <cfRule type="expression" dxfId="79" priority="14" stopIfTrue="1">
      <formula>IF($P$27="",TRUE)</formula>
    </cfRule>
  </conditionalFormatting>
  <conditionalFormatting sqref="D38:E38 D44:E44 D50:E50 D56:E56 D62:E62">
    <cfRule type="expression" dxfId="78" priority="40" stopIfTrue="1">
      <formula>IF(AND(OR($D$26="No",$D$26="Unknown",$D$26="Not applicable for this declaration",$D$32="No",$D$32="Unknown"),D38=""),1,0)</formula>
    </cfRule>
    <cfRule type="expression" dxfId="77" priority="41" stopIfTrue="1">
      <formula>IF(AND(OR($D$26="Yes",$D$26=""),D38=""),1,0)</formula>
    </cfRule>
  </conditionalFormatting>
  <conditionalFormatting sqref="D39:E39 D45:E45 D51:E51 D57:E57 D63:E63">
    <cfRule type="expression" dxfId="76" priority="147" stopIfTrue="1">
      <formula>IF(AND(OR($D$27="No",$D$27="Unknown",$D$27="Not applicable for this declaration",$D$33="No",$D$33="Unknown"),D39=""),1,0)</formula>
    </cfRule>
    <cfRule type="expression" dxfId="75" priority="148" stopIfTrue="1">
      <formula>IF(AND(OR($D$27="Yes",$D$27=""),D39=""),1,0)</formula>
    </cfRule>
  </conditionalFormatting>
  <conditionalFormatting sqref="D40:E40 D46:E46 D52:E52 D58:E58 D64:E64">
    <cfRule type="expression" dxfId="74" priority="36" stopIfTrue="1">
      <formula>$P$28=""</formula>
    </cfRule>
  </conditionalFormatting>
  <conditionalFormatting sqref="D41:E41 D47:E47 D53:E53 D59:E59 D65:E65">
    <cfRule type="expression" dxfId="73" priority="151" stopIfTrue="1">
      <formula>$P$29=""</formula>
    </cfRule>
    <cfRule type="expression" dxfId="72" priority="152" stopIfTrue="1">
      <formula>IF(AND(OR($D$29="Yes",$D$29=""),D41=""),1,0)</formula>
    </cfRule>
  </conditionalFormatting>
  <conditionalFormatting sqref="D69:E69 D71:E71 D77:E77 D79:E79 D81:E81 D83:E83">
    <cfRule type="expression" dxfId="71" priority="3" stopIfTrue="1">
      <formula>AND(OR($D$26="No",$D$26="Unknown",$D$26="Not applicable for this declaration"),OR($D$27="No",$D$27="Unknown",$D$27="Not applicable for this declaration"))</formula>
    </cfRule>
    <cfRule type="expression" dxfId="70" priority="4" stopIfTrue="1">
      <formula>IF(D69="",TRUE)</formula>
    </cfRule>
  </conditionalFormatting>
  <conditionalFormatting sqref="D74:E74">
    <cfRule type="expression" dxfId="69" priority="2" stopIfTrue="1">
      <formula>IF(AND(OR($D$26="No",$D$26="Unknown",$D$26="Not applicable for this declaration",$D$32="No",$D$32="Unknown"),D74=""),1,0)</formula>
    </cfRule>
    <cfRule type="expression" dxfId="68" priority="6" stopIfTrue="1">
      <formula>IF(AND(OR($D$26="Yes",$D$26=""),D74=""),1,0)</formula>
    </cfRule>
  </conditionalFormatting>
  <conditionalFormatting sqref="D75:E75">
    <cfRule type="expression" dxfId="67" priority="8" stopIfTrue="1">
      <formula>IF(AND(OR($D$27="Yes",$D$27=""),D75=""),1,0)</formula>
    </cfRule>
    <cfRule type="expression" dxfId="66" priority="1" stopIfTrue="1">
      <formula>IF(AND(OR($D$27="No",$D$27="Unknown",$D$27="Not applicable for this declaration",$D$33="No",$D$33="Unknown"),D75=""),1,0)</formula>
    </cfRule>
  </conditionalFormatting>
  <conditionalFormatting sqref="D9:G9">
    <cfRule type="expression" dxfId="65" priority="139" stopIfTrue="1">
      <formula>IF($D$9="",TRUE)</formula>
    </cfRule>
  </conditionalFormatting>
  <conditionalFormatting sqref="D8:J8">
    <cfRule type="expression" dxfId="64" priority="138" stopIfTrue="1">
      <formula>IF($D$8="",TRUE)</formula>
    </cfRule>
  </conditionalFormatting>
  <conditionalFormatting sqref="D10:J10">
    <cfRule type="expression" dxfId="63" priority="43" stopIfTrue="1">
      <formula>IF($D$9=$Q$9,TRUE)</formula>
    </cfRule>
    <cfRule type="expression" dxfId="62" priority="153" stopIfTrue="1">
      <formula>IF(AND($D$10="",$D$9=$R$9),TRUE)</formula>
    </cfRule>
  </conditionalFormatting>
  <conditionalFormatting sqref="D15:J15">
    <cfRule type="expression" dxfId="61" priority="140" stopIfTrue="1">
      <formula>IF($D$15="",TRUE)</formula>
    </cfRule>
  </conditionalFormatting>
  <conditionalFormatting sqref="D17:J17">
    <cfRule type="expression" dxfId="60" priority="142" stopIfTrue="1">
      <formula>IF($D$17="",TRUE)</formula>
    </cfRule>
  </conditionalFormatting>
  <conditionalFormatting sqref="D18:J18">
    <cfRule type="expression" dxfId="59" priority="143" stopIfTrue="1">
      <formula>IF($D$18="",TRUE)</formula>
    </cfRule>
  </conditionalFormatting>
  <conditionalFormatting sqref="G71:J71">
    <cfRule type="expression" dxfId="58" priority="16">
      <formula>IF(AND($D$71="Yes",$G$71=""),TRUE)</formula>
    </cfRule>
  </conditionalFormatting>
  <conditionalFormatting sqref="G79:J79">
    <cfRule type="expression" dxfId="57" priority="34" stopIfTrue="1">
      <formula>IF(AND($D$79="Yes, using other format (describe)",$G$79=""),TRUE)</formula>
    </cfRule>
  </conditionalFormatting>
  <conditionalFormatting sqref="G81:J81">
    <cfRule type="expression" dxfId="56"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L2" zoomScaleNormal="100" workbookViewId="0">
      <pane ySplit="3" topLeftCell="A5" activePane="bottomLeft" state="frozen"/>
      <selection activeCell="B24" sqref="B24:J24"/>
      <selection pane="bottomLeft" activeCell="E11" sqref="E11"/>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33">
      <c r="A5" s="200" t="s">
        <v>19216</v>
      </c>
      <c r="B5" s="150" t="s">
        <v>43</v>
      </c>
      <c r="C5" s="153" t="s">
        <v>12543</v>
      </c>
      <c r="D5" s="150"/>
      <c r="E5" s="150" t="s">
        <v>139</v>
      </c>
      <c r="F5" s="150" t="s">
        <v>250</v>
      </c>
      <c r="G5" s="150" t="s">
        <v>12</v>
      </c>
      <c r="H5" s="208" t="s">
        <v>19217</v>
      </c>
      <c r="I5" s="209" t="s">
        <v>251</v>
      </c>
      <c r="J5" s="209" t="s">
        <v>252</v>
      </c>
      <c r="K5" s="151" t="s">
        <v>19218</v>
      </c>
      <c r="L5" s="151" t="s">
        <v>19214</v>
      </c>
      <c r="M5" s="151" t="s">
        <v>19219</v>
      </c>
      <c r="N5" s="151" t="s">
        <v>19220</v>
      </c>
      <c r="O5" s="151" t="s">
        <v>19221</v>
      </c>
      <c r="P5" s="211" t="s">
        <v>22</v>
      </c>
      <c r="Q5" s="152"/>
      <c r="R5" s="150" t="str">
        <f ca="1">IF(ISERROR($V5),"",OFFSET('Smelter Look-up'!$C$4,$V5-4,0)&amp;"")</f>
        <v>Niihama Nickel Refinery, Sumitomo Metal Mining</v>
      </c>
      <c r="S5" s="156" t="str">
        <f t="shared" ref="S5:S63" ca="1" si="0">IF(B5="","",IF(ISERROR(MATCH($E5,CL,0)),"Unknown",INDIRECT("'C'!$A$"&amp;MATCH($E5,CL,0)+1)))</f>
        <v>JP</v>
      </c>
      <c r="T5" s="156" t="str">
        <f ca="1">IF(B5="","",IF(ISERROR(MATCH($J5,SorP!$B$1:$B$6226,0)),"",INDIRECT("'SorP'!$A$"&amp;MATCH($S5&amp;$J5,SorP!C:C,0))))</f>
        <v>JP-38</v>
      </c>
      <c r="U5" s="169"/>
      <c r="V5" s="170">
        <f>IF(C5="",NA(),MATCH($B5&amp;$C5,'Smelter Look-up'!$J:$J,0))</f>
        <v>108</v>
      </c>
      <c r="X5" s="171">
        <f t="shared" ref="X5:X62" si="1">IF(AND(C5="Smelter not listed",OR(LEN(D5)=0,LEN(E5)=0)),1,0)</f>
        <v>0</v>
      </c>
      <c r="AB5" s="171" t="str">
        <f t="shared" ref="AB5:AB62" si="2">B5&amp;C5</f>
        <v>CobaltNiihama Nickel Refinery, Sumitomo Metal Mining</v>
      </c>
    </row>
    <row r="6" spans="1:34" s="171" customFormat="1" ht="25.5">
      <c r="A6" s="200" t="s">
        <v>19222</v>
      </c>
      <c r="B6" s="150" t="s">
        <v>43</v>
      </c>
      <c r="C6" s="153" t="s">
        <v>270</v>
      </c>
      <c r="D6" s="150"/>
      <c r="E6" s="150" t="s">
        <v>71</v>
      </c>
      <c r="F6" s="150" t="s">
        <v>271</v>
      </c>
      <c r="G6" s="150" t="s">
        <v>12</v>
      </c>
      <c r="H6" s="208">
        <v>0</v>
      </c>
      <c r="I6" s="209" t="s">
        <v>272</v>
      </c>
      <c r="J6" s="209" t="s">
        <v>211</v>
      </c>
      <c r="K6" s="151"/>
      <c r="L6" s="151"/>
      <c r="M6" s="151"/>
      <c r="N6" s="151"/>
      <c r="O6" s="151"/>
      <c r="P6" s="211"/>
      <c r="Q6" s="152"/>
      <c r="R6" s="150" t="str">
        <f ca="1">IF(ISERROR($V6),"",OFFSET('Smelter Look-up'!$C$4,$V6-4,0)&amp;"")</f>
        <v>Quzhou Huayou Cobalt New Material Co., Ltd.</v>
      </c>
      <c r="S6" s="156" t="str">
        <f t="shared" ca="1" si="0"/>
        <v>CN</v>
      </c>
      <c r="T6" s="156" t="str">
        <f ca="1">IF(B6="","",IF(ISERROR(MATCH($J6,SorP!$B$1:$B$6226,0)),"",INDIRECT("'SorP'!$A$"&amp;MATCH($S6&amp;$J6,SorP!C:C,0))))</f>
        <v>CN-ZJ</v>
      </c>
      <c r="U6" s="169"/>
      <c r="V6" s="170">
        <f>IF(C6="",NA(),MATCH($B6&amp;$C6,'Smelter Look-up'!$J:$J,0))</f>
        <v>118</v>
      </c>
      <c r="X6" s="171">
        <f t="shared" si="1"/>
        <v>0</v>
      </c>
      <c r="AB6" s="171" t="str">
        <f t="shared" si="2"/>
        <v>CobaltQuzhou Huayou Cobalt New Material Co., Ltd.</v>
      </c>
    </row>
    <row r="7" spans="1:34" s="171" customFormat="1" ht="20.25">
      <c r="A7" s="200" t="s">
        <v>19223</v>
      </c>
      <c r="B7" s="150" t="s">
        <v>43</v>
      </c>
      <c r="C7" s="153" t="s">
        <v>121</v>
      </c>
      <c r="D7" s="150" t="s">
        <v>19215</v>
      </c>
      <c r="E7" s="150" t="s">
        <v>122</v>
      </c>
      <c r="F7" s="150" t="s">
        <v>123</v>
      </c>
      <c r="G7" s="150" t="s">
        <v>12</v>
      </c>
      <c r="H7" s="208">
        <v>0</v>
      </c>
      <c r="I7" s="209" t="s">
        <v>124</v>
      </c>
      <c r="J7" s="209" t="s">
        <v>19224</v>
      </c>
      <c r="K7" s="151"/>
      <c r="L7" s="151"/>
      <c r="M7" s="151"/>
      <c r="N7" s="151"/>
      <c r="O7" s="151"/>
      <c r="P7" s="211"/>
      <c r="Q7" s="152"/>
      <c r="R7" s="150" t="str">
        <f ca="1">IF(ISERROR($V7),"",OFFSET('Smelter Look-up'!$C$4,$V7-4,0)&amp;"")</f>
        <v>Glencore Nikkelverk Refinery</v>
      </c>
      <c r="S7" s="156" t="str">
        <f t="shared" ca="1" si="0"/>
        <v>NO</v>
      </c>
      <c r="T7" s="156" t="str">
        <f ca="1">IF(B7="","",IF(ISERROR(MATCH($J7,SorP!$B$1:$B$6226,0)),"",INDIRECT("'SorP'!$A$"&amp;MATCH($S7&amp;$J7,SorP!C:C,0))))</f>
        <v/>
      </c>
      <c r="U7" s="169"/>
      <c r="V7" s="170">
        <f>IF(C7="",NA(),MATCH($B7&amp;$C7,'Smelter Look-up'!$J:$J,0))</f>
        <v>31</v>
      </c>
      <c r="X7" s="171">
        <f t="shared" si="1"/>
        <v>0</v>
      </c>
      <c r="AB7" s="171" t="str">
        <f t="shared" si="2"/>
        <v>CobaltGlencore Nikkelverk Refinery</v>
      </c>
    </row>
    <row r="8" spans="1:34" s="171" customFormat="1" ht="20.25">
      <c r="A8" s="200"/>
      <c r="B8" s="150" t="s">
        <v>19225</v>
      </c>
      <c r="C8" s="153" t="s">
        <v>19225</v>
      </c>
      <c r="D8" s="150"/>
      <c r="E8" s="150" t="s">
        <v>19225</v>
      </c>
      <c r="F8" s="150" t="s">
        <v>19225</v>
      </c>
      <c r="G8" s="150" t="s">
        <v>19225</v>
      </c>
      <c r="H8" s="208" t="s">
        <v>19225</v>
      </c>
      <c r="I8" s="209" t="s">
        <v>19225</v>
      </c>
      <c r="J8" s="209" t="s">
        <v>19225</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51">
      <formula>$A$5:$Q1995&lt;&gt;""</formula>
    </cfRule>
  </conditionalFormatting>
  <conditionalFormatting sqref="B9:B2500">
    <cfRule type="expression" dxfId="55" priority="29" stopIfTrue="1">
      <formula>IF(B9="",TRUE)</formula>
    </cfRule>
  </conditionalFormatting>
  <conditionalFormatting sqref="C9:C2500">
    <cfRule type="expression" dxfId="54" priority="36" stopIfTrue="1">
      <formula>IF(AND(B9&lt;&gt;"",C9=""),TRUE)</formula>
    </cfRule>
  </conditionalFormatting>
  <conditionalFormatting sqref="D9:D2500">
    <cfRule type="expression" dxfId="53" priority="38" stopIfTrue="1">
      <formula>IF(AND(D9="",$C9=$X$4),TRUE)</formula>
    </cfRule>
    <cfRule type="expression" dxfId="52" priority="39" stopIfTrue="1">
      <formula>IF(FIND("!",D9),TRUE)</formula>
    </cfRule>
  </conditionalFormatting>
  <conditionalFormatting sqref="E9:E2500">
    <cfRule type="expression" dxfId="51" priority="31" stopIfTrue="1">
      <formula>IF(FIND("!",E9),TRUE)</formula>
    </cfRule>
    <cfRule type="expression" dxfId="50" priority="32" stopIfTrue="1">
      <formula>IF(AND(E9="",$C9=$X$4),TRUE)</formula>
    </cfRule>
  </conditionalFormatting>
  <conditionalFormatting sqref="F9:F2500">
    <cfRule type="expression" dxfId="49" priority="33" stopIfTrue="1">
      <formula>IF(AND(LEN($A9)&gt;0,$A9&lt;&gt;$F9),TRUE,FALSE)</formula>
    </cfRule>
  </conditionalFormatting>
  <conditionalFormatting sqref="G9:G2500">
    <cfRule type="expression" dxfId="48" priority="34" stopIfTrue="1">
      <formula>IF(FIND("Enter smelter details",G9),TRUE)</formula>
    </cfRule>
  </conditionalFormatting>
  <conditionalFormatting sqref="B5:B8">
    <cfRule type="expression" dxfId="47" priority="2" stopIfTrue="1">
      <formula>IF(B5="",TRUE)</formula>
    </cfRule>
  </conditionalFormatting>
  <conditionalFormatting sqref="C5:C8">
    <cfRule type="expression" dxfId="46" priority="9" stopIfTrue="1">
      <formula>IF(AND(B5&lt;&gt;"",C5=""),TRUE)</formula>
    </cfRule>
  </conditionalFormatting>
  <conditionalFormatting sqref="D5:D8">
    <cfRule type="expression" dxfId="45" priority="11" stopIfTrue="1">
      <formula>IF(AND(D5="",$C5=$X$4),TRUE)</formula>
    </cfRule>
    <cfRule type="expression" dxfId="44" priority="12" stopIfTrue="1">
      <formula>IF(FIND("!",D5),TRUE)</formula>
    </cfRule>
  </conditionalFormatting>
  <conditionalFormatting sqref="E5:E8">
    <cfRule type="expression" dxfId="43" priority="4" stopIfTrue="1">
      <formula>IF(FIND("!",E5),TRUE)</formula>
    </cfRule>
    <cfRule type="expression" dxfId="42" priority="5" stopIfTrue="1">
      <formula>IF(AND(E5="",$C5=$X$4),TRUE)</formula>
    </cfRule>
  </conditionalFormatting>
  <conditionalFormatting sqref="F5:F8">
    <cfRule type="expression" dxfId="41" priority="6" stopIfTrue="1">
      <formula>IF(AND(LEN($A5)&gt;0,$A5&lt;&gt;$F5),TRUE,FALSE)</formula>
    </cfRule>
  </conditionalFormatting>
  <conditionalFormatting sqref="G5:G8">
    <cfRule type="expression" dxfId="40"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37" stopIfTrue="1" id="{00000000-000E-0000-0400-000007000000}">
            <xm:f>IF(OR(AND(B9="Cobalt",Declaration!$P$38=""),AND(B9="Mica",Declaration!$P$39="")),TRUE,FALSE)</xm:f>
            <x14:dxf>
              <fill>
                <patternFill>
                  <bgColor rgb="FFFF0000"/>
                </patternFill>
              </fill>
            </x14:dxf>
          </x14:cfRule>
          <xm:sqref>B9:B2500</xm:sqref>
        </x14:conditionalFormatting>
        <x14:conditionalFormatting xmlns:xm="http://schemas.microsoft.com/office/excel/2006/main">
          <x14:cfRule type="expression" priority="30" stopIfTrue="1" id="{2D2FFC25-5E42-4ADA-A6DD-27F3157E1B1E}">
            <xm:f>IF(OR(AND(B9="Cobalt",Declaration!$P$38=""),AND(B9="Mica",Declaration!$P$39="")),TRUE,FALSE)</xm:f>
            <x14:dxf>
              <fill>
                <patternFill>
                  <bgColor rgb="FFFF0000"/>
                </patternFill>
              </fill>
            </x14:dxf>
          </x14:cfRule>
          <xm:sqref>C9:C2500</xm:sqref>
        </x14:conditionalFormatting>
        <x14:conditionalFormatting xmlns:xm="http://schemas.microsoft.com/office/excel/2006/main">
          <x14:cfRule type="expression" priority="35" stopIfTrue="1" id="{00000000-000E-0000-0400-000007000000}">
            <xm:f>IF(OR(OR(AND(B9="Cobalt",Declaration!$P$38=""),AND(B9="Mica",Declaration!$P$39="")),AND(LEN($C9)&gt;0,AND($C9&lt;&gt;"Smelter Not Listed",ISBLANK($D9)))),TRUE)</xm:f>
            <x14:dxf>
              <fill>
                <patternFill>
                  <bgColor theme="0" tint="-0.3498947111423078"/>
                </patternFill>
              </fill>
            </x14:dxf>
          </x14:cfRule>
          <xm:sqref>D9:D2500</xm:sqref>
        </x14:conditionalFormatting>
        <x14:conditionalFormatting xmlns:xm="http://schemas.microsoft.com/office/excel/2006/main">
          <x14:cfRule type="expression" priority="28" stopIfTrue="1" id="{E104F46E-1F0A-42C3-90DB-E1A66BE36AD5}">
            <xm:f>IF(OR(AND(B9="Cobalt",Declaration!$P$38=""),AND(B9="Mica",Declaration!$P$39="")),TRUE)</xm:f>
            <x14:dxf>
              <fill>
                <patternFill>
                  <bgColor theme="0" tint="-0.3498947111423078"/>
                </patternFill>
              </fill>
            </x14:dxf>
          </x14:cfRule>
          <xm:sqref>E9:E2500</xm:sqref>
        </x14:conditionalFormatting>
        <x14:conditionalFormatting xmlns:xm="http://schemas.microsoft.com/office/excel/2006/main">
          <x14:cfRule type="expression" priority="10" stopIfTrue="1" id="{C45C7B8B-10FC-46B8-833F-C90D86791E01}">
            <xm:f>IF(OR(AND(B5="Cobalt",'\Users\8303695\Desktop\RMI 调查\RMI 采购回复\[RMI_EMRT_1.3_JX Advanced Metals Corporation_r2.xlsx]Declaration'!#REF!=""),AND(B5="Mica",'\Users\8303695\Desktop\RMI 调查\RMI 采购回复\[RMI_EMRT_1.3_JX Advanced Metals Corporation_r2.xlsx]Declaration'!#REF!="")),TRUE,FALSE)</xm:f>
            <x14:dxf>
              <fill>
                <patternFill>
                  <bgColor rgb="FFFF0000"/>
                </patternFill>
              </fill>
            </x14:dxf>
          </x14:cfRule>
          <xm:sqref>B5:B8</xm:sqref>
        </x14:conditionalFormatting>
        <x14:conditionalFormatting xmlns:xm="http://schemas.microsoft.com/office/excel/2006/main">
          <x14:cfRule type="expression" priority="3" stopIfTrue="1" id="{B644B430-BB44-4D2B-8162-9CF1A5B05480}">
            <xm:f>IF(OR(AND(B5="Cobalt",'\Users\8303695\Desktop\RMI 调查\RMI 采购回复\[RMI_EMRT_1.3_JX Advanced Metals Corporation_r2.xlsx]Declaration'!#REF!=""),AND(B5="Mica",'\Users\8303695\Desktop\RMI 调查\RMI 采购回复\[RMI_EMRT_1.3_JX Advanced Metals Corporation_r2.xlsx]Declaration'!#REF!="")),TRUE,FALSE)</xm:f>
            <x14:dxf>
              <fill>
                <patternFill>
                  <bgColor rgb="FFFF0000"/>
                </patternFill>
              </fill>
            </x14:dxf>
          </x14:cfRule>
          <xm:sqref>C5:C8</xm:sqref>
        </x14:conditionalFormatting>
        <x14:conditionalFormatting xmlns:xm="http://schemas.microsoft.com/office/excel/2006/main">
          <x14:cfRule type="expression" priority="8" stopIfTrue="1" id="{39B827E5-C324-43C2-A5A7-40625F20AE08}">
            <xm:f>IF(OR(OR(AND(B5="Cobalt",'\Users\8303695\Desktop\RMI 调查\RMI 采购回复\[RMI_EMRT_1.3_JX Advanced Metals Corporation_r2.xlsx]Declaration'!#REF!=""),AND(B5="Mica",'\Users\8303695\Desktop\RMI 调查\RMI 采购回复\[RMI_EMRT_1.3_JX Advanced Metals Corporation_r2.xlsx]Declaration'!#REF!="")),AND(LEN($C5)&gt;0,AND($C5&lt;&gt;"Smelter Not Listed",ISBLANK($D5)))),TRUE)</xm:f>
            <x14:dxf>
              <fill>
                <patternFill>
                  <bgColor theme="0" tint="-0.3498947111423078"/>
                </patternFill>
              </fill>
            </x14:dxf>
          </x14:cfRule>
          <xm:sqref>D5:D8</xm:sqref>
        </x14:conditionalFormatting>
        <x14:conditionalFormatting xmlns:xm="http://schemas.microsoft.com/office/excel/2006/main">
          <x14:cfRule type="expression" priority="1" stopIfTrue="1" id="{1A99DB44-FEAE-4CE2-9DB7-2D61266A7504}">
            <xm:f>IF(OR(AND(B5="Cobalt",'\Users\8303695\Desktop\RMI 调查\RMI 采购回复\[RMI_EMRT_1.3_JX Advanced Metals Corporation_r2.xlsx]Declaration'!#REF!=""),AND(B5="Mica",'\Users\8303695\Desktop\RMI 调查\RMI 采购回复\[RMI_EMRT_1.3_JX Advanced Metals Corporation_r2.xlsx]Declaration'!#REF!="")),TRUE)</xm:f>
            <x14:dxf>
              <fill>
                <patternFill>
                  <bgColor theme="0" tint="-0.3498947111423078"/>
                </patternFill>
              </fill>
            </x14:dxf>
          </x14:cfRule>
          <xm:sqref>E5:E8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P9" sqref="P9"/>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SK Hynix system ic.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Pan Qiang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skhysi.8303695@sk.com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86-510-8192-5333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Pan Qiang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skhysi.8303695@sk.com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86-510-8192-5333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45679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https://www.skhynixsystemic.cn/company/human-rightslabor</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F16" sqref="F1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19209</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PAN QIANG/PAN QIANG/潘强 - QA</cp:lastModifiedBy>
  <cp:revision/>
  <dcterms:created xsi:type="dcterms:W3CDTF">2010-06-21T21:00:23Z</dcterms:created>
  <dcterms:modified xsi:type="dcterms:W3CDTF">2025-01-22T07:29:13Z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